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dronw\AppData\Local\Microsoft\Windows\INetCache\Content.Outlook\4FAT6GR3\"/>
    </mc:Choice>
  </mc:AlternateContent>
  <xr:revisionPtr revIDLastSave="0" documentId="13_ncr:1_{A5FFC1BD-057F-4CA5-B8DD-E2C76F132440}" xr6:coauthVersionLast="36" xr6:coauthVersionMax="36" xr10:uidLastSave="{00000000-0000-0000-0000-000000000000}"/>
  <bookViews>
    <workbookView xWindow="0" yWindow="0" windowWidth="28800" windowHeight="12225" firstSheet="1" activeTab="1" xr2:uid="{6C536496-8EEB-4EF2-902C-EF367A78540A}"/>
  </bookViews>
  <sheets>
    <sheet name="Sheet1" sheetId="1" state="hidden" r:id="rId1"/>
    <sheet name="Indicators" sheetId="2" r:id="rId2"/>
  </sheets>
  <definedNames>
    <definedName name="_xlnm.Print_Area" localSheetId="1">Indicators!$A$1:$M$44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" i="2" l="1"/>
  <c r="L45" i="2"/>
  <c r="K45" i="2"/>
  <c r="J45" i="2"/>
  <c r="I45" i="2"/>
  <c r="M40" i="2" l="1"/>
  <c r="L40" i="2"/>
  <c r="K40" i="2"/>
  <c r="J40" i="2"/>
  <c r="I40" i="2"/>
  <c r="M35" i="2"/>
  <c r="L35" i="2"/>
  <c r="K35" i="2"/>
  <c r="J35" i="2"/>
  <c r="I35" i="2"/>
  <c r="M30" i="2"/>
  <c r="L30" i="2"/>
  <c r="K30" i="2"/>
  <c r="J30" i="2"/>
  <c r="I30" i="2"/>
  <c r="M25" i="2"/>
  <c r="L25" i="2"/>
  <c r="K25" i="2"/>
  <c r="J25" i="2"/>
  <c r="I25" i="2"/>
  <c r="J20" i="2"/>
  <c r="I20" i="2"/>
  <c r="J15" i="2"/>
  <c r="I15" i="2"/>
  <c r="D45" i="2"/>
  <c r="C45" i="2"/>
  <c r="D40" i="2"/>
  <c r="C40" i="2"/>
  <c r="D35" i="2"/>
  <c r="C35" i="2"/>
  <c r="D30" i="2"/>
  <c r="C30" i="2"/>
  <c r="D25" i="2"/>
  <c r="C25" i="2"/>
  <c r="D20" i="2"/>
  <c r="C20" i="2"/>
  <c r="D15" i="2"/>
  <c r="C15" i="2"/>
  <c r="B30" i="2"/>
  <c r="B35" i="2" s="1"/>
  <c r="B40" i="2" s="1"/>
  <c r="B45" i="2" s="1"/>
  <c r="E7" i="1" l="1"/>
  <c r="AE18" i="1" l="1"/>
  <c r="AE27" i="1" s="1"/>
  <c r="AD18" i="1"/>
  <c r="AD27" i="1" s="1"/>
  <c r="AC18" i="1"/>
  <c r="AC27" i="1" s="1"/>
  <c r="AB18" i="1"/>
  <c r="AB27" i="1" s="1"/>
  <c r="AA18" i="1"/>
  <c r="AA26" i="1" s="1"/>
  <c r="Z18" i="1"/>
  <c r="Z26" i="1" s="1"/>
  <c r="Y18" i="1"/>
  <c r="Y26" i="1" s="1"/>
  <c r="X18" i="1"/>
  <c r="X27" i="1" s="1"/>
  <c r="W18" i="1"/>
  <c r="W27" i="1" s="1"/>
  <c r="V18" i="1"/>
  <c r="V26" i="1" s="1"/>
  <c r="U18" i="1"/>
  <c r="U26" i="1" s="1"/>
  <c r="T18" i="1"/>
  <c r="T26" i="1" s="1"/>
  <c r="S18" i="1"/>
  <c r="S26" i="1" s="1"/>
  <c r="R18" i="1"/>
  <c r="R27" i="1" s="1"/>
  <c r="Q18" i="1"/>
  <c r="Q27" i="1" s="1"/>
  <c r="P18" i="1"/>
  <c r="P27" i="1" s="1"/>
  <c r="O18" i="1"/>
  <c r="O26" i="1" s="1"/>
  <c r="N18" i="1"/>
  <c r="N26" i="1" s="1"/>
  <c r="M18" i="1"/>
  <c r="M26" i="1" s="1"/>
  <c r="L18" i="1"/>
  <c r="L26" i="1" s="1"/>
  <c r="K18" i="1"/>
  <c r="K27" i="1" s="1"/>
  <c r="J18" i="1"/>
  <c r="J27" i="1" s="1"/>
  <c r="I18" i="1"/>
  <c r="I27" i="1" s="1"/>
  <c r="H18" i="1"/>
  <c r="H26" i="1" s="1"/>
  <c r="G18" i="1"/>
  <c r="G26" i="1" s="1"/>
  <c r="F18" i="1"/>
  <c r="F26" i="1" s="1"/>
  <c r="E18" i="1"/>
  <c r="E27" i="1" s="1"/>
  <c r="D18" i="1"/>
  <c r="D27" i="1" s="1"/>
  <c r="AE12" i="1"/>
  <c r="AE24" i="1" s="1"/>
  <c r="AD12" i="1"/>
  <c r="AD25" i="1" s="1"/>
  <c r="AC12" i="1"/>
  <c r="AC25" i="1" s="1"/>
  <c r="AB12" i="1"/>
  <c r="AB25" i="1" s="1"/>
  <c r="AA12" i="1"/>
  <c r="AA25" i="1" s="1"/>
  <c r="Z12" i="1"/>
  <c r="Z25" i="1" s="1"/>
  <c r="Y12" i="1"/>
  <c r="Y24" i="1" s="1"/>
  <c r="X12" i="1"/>
  <c r="X24" i="1" s="1"/>
  <c r="W12" i="1"/>
  <c r="W25" i="1" s="1"/>
  <c r="V12" i="1"/>
  <c r="V25" i="1" s="1"/>
  <c r="U12" i="1"/>
  <c r="U25" i="1" s="1"/>
  <c r="T12" i="1"/>
  <c r="T25" i="1" s="1"/>
  <c r="S12" i="1"/>
  <c r="S24" i="1" s="1"/>
  <c r="R12" i="1"/>
  <c r="R24" i="1" s="1"/>
  <c r="Q12" i="1"/>
  <c r="Q25" i="1" s="1"/>
  <c r="P12" i="1"/>
  <c r="P25" i="1" s="1"/>
  <c r="O12" i="1"/>
  <c r="O25" i="1" s="1"/>
  <c r="N12" i="1"/>
  <c r="N25" i="1" s="1"/>
  <c r="M12" i="1"/>
  <c r="M25" i="1" s="1"/>
  <c r="L12" i="1"/>
  <c r="L24" i="1" s="1"/>
  <c r="K12" i="1"/>
  <c r="K25" i="1" s="1"/>
  <c r="J12" i="1"/>
  <c r="J25" i="1" s="1"/>
  <c r="I12" i="1"/>
  <c r="I25" i="1" s="1"/>
  <c r="H12" i="1"/>
  <c r="H25" i="1" s="1"/>
  <c r="G12" i="1"/>
  <c r="G25" i="1" s="1"/>
  <c r="F12" i="1"/>
  <c r="F24" i="1" s="1"/>
  <c r="E12" i="1"/>
  <c r="E24" i="1" s="1"/>
  <c r="D12" i="1"/>
  <c r="D25" i="1" s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D7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N24" i="1" l="1"/>
  <c r="S25" i="1"/>
  <c r="T24" i="1"/>
  <c r="X25" i="1"/>
  <c r="Z24" i="1"/>
  <c r="Y25" i="1"/>
  <c r="AA24" i="1"/>
  <c r="AE25" i="1"/>
  <c r="E25" i="1"/>
  <c r="F27" i="1"/>
  <c r="F25" i="1"/>
  <c r="L27" i="1"/>
  <c r="G24" i="1"/>
  <c r="L25" i="1"/>
  <c r="S27" i="1"/>
  <c r="M24" i="1"/>
  <c r="R25" i="1"/>
  <c r="Y27" i="1"/>
  <c r="AA27" i="1"/>
  <c r="M27" i="1"/>
  <c r="J26" i="1"/>
  <c r="AC26" i="1"/>
  <c r="T27" i="1"/>
  <c r="I24" i="1"/>
  <c r="V24" i="1"/>
  <c r="AB24" i="1"/>
  <c r="D26" i="1"/>
  <c r="K26" i="1"/>
  <c r="Q26" i="1"/>
  <c r="AD26" i="1"/>
  <c r="H27" i="1"/>
  <c r="O27" i="1"/>
  <c r="U27" i="1"/>
  <c r="I26" i="1"/>
  <c r="AB26" i="1"/>
  <c r="H24" i="1"/>
  <c r="W26" i="1"/>
  <c r="J24" i="1"/>
  <c r="P24" i="1"/>
  <c r="W24" i="1"/>
  <c r="AC24" i="1"/>
  <c r="E26" i="1"/>
  <c r="R26" i="1"/>
  <c r="X26" i="1"/>
  <c r="AE26" i="1"/>
  <c r="V27" i="1"/>
  <c r="G27" i="1"/>
  <c r="Z27" i="1"/>
  <c r="O24" i="1"/>
  <c r="U24" i="1"/>
  <c r="P26" i="1"/>
  <c r="N27" i="1"/>
  <c r="D24" i="1"/>
  <c r="K24" i="1"/>
  <c r="Q24" i="1"/>
  <c r="AD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Andra Shepherd</author>
  </authors>
  <commentList>
    <comment ref="C3" authorId="0" shapeId="0" xr:uid="{DC9C7C72-E270-45E7-8D81-FBC5A60BF543}">
      <text>
        <r>
          <rPr>
            <b/>
            <sz val="9"/>
            <color indexed="81"/>
            <rFont val="Tahoma"/>
            <family val="2"/>
          </rPr>
          <t>Andra Shepherd:</t>
        </r>
        <r>
          <rPr>
            <sz val="9"/>
            <color indexed="81"/>
            <rFont val="Tahoma"/>
            <family val="2"/>
          </rPr>
          <t xml:space="preserve">
NCB Quisk Only </t>
        </r>
      </text>
    </comment>
    <comment ref="C4" authorId="0" shapeId="0" xr:uid="{93BDB1B9-1F47-4E20-8A0B-B62F0E9303E8}">
      <text>
        <r>
          <rPr>
            <b/>
            <sz val="9"/>
            <color indexed="81"/>
            <rFont val="Tahoma"/>
            <family val="2"/>
          </rPr>
          <t>Andra Shepherd:</t>
        </r>
        <r>
          <rPr>
            <sz val="9"/>
            <color indexed="81"/>
            <rFont val="Tahoma"/>
            <family val="2"/>
          </rPr>
          <t xml:space="preserve">
Sigicor and Alliance 
Grand Total</t>
        </r>
      </text>
    </comment>
    <comment ref="C5" authorId="0" shapeId="0" xr:uid="{FA910E87-D7D5-4103-9C5D-26D5710D152B}">
      <text>
        <r>
          <rPr>
            <b/>
            <sz val="9"/>
            <color indexed="81"/>
            <rFont val="Tahoma"/>
            <family val="2"/>
          </rPr>
          <t>Andra Shepherd:</t>
        </r>
        <r>
          <rPr>
            <sz val="9"/>
            <color indexed="81"/>
            <rFont val="Tahoma"/>
            <family val="2"/>
          </rPr>
          <t xml:space="preserve">
As reported by DTIs 
 Total on-us and not on-us </t>
        </r>
      </text>
    </comment>
    <comment ref="C6" authorId="0" shapeId="0" xr:uid="{669220D2-E77B-40AF-ABDE-6C06ECD2B4AF}">
      <text>
        <r>
          <rPr>
            <b/>
            <sz val="9"/>
            <color indexed="81"/>
            <rFont val="Tahoma"/>
            <family val="2"/>
          </rPr>
          <t>Andra Shepherd:</t>
        </r>
        <r>
          <rPr>
            <sz val="9"/>
            <color indexed="81"/>
            <rFont val="Tahoma"/>
            <family val="2"/>
          </rPr>
          <t xml:space="preserve">
As reported by DTIs 
 Total on-us and not on-us </t>
        </r>
      </text>
    </comment>
    <comment ref="C17" authorId="0" shapeId="0" xr:uid="{5D0F9BA2-D999-47D8-B884-86F42E54F36C}">
      <text>
        <r>
          <rPr>
            <b/>
            <sz val="9"/>
            <color indexed="81"/>
            <rFont val="Tahoma"/>
            <family val="2"/>
          </rPr>
          <t>Andra Shepherd:</t>
        </r>
        <r>
          <rPr>
            <sz val="9"/>
            <color indexed="81"/>
            <rFont val="Tahoma"/>
            <family val="2"/>
          </rPr>
          <t xml:space="preserve">
NCB Qisk and Alliance only</t>
        </r>
      </text>
    </comment>
  </commentList>
</comments>
</file>

<file path=xl/sharedStrings.xml><?xml version="1.0" encoding="utf-8"?>
<sst xmlns="http://schemas.openxmlformats.org/spreadsheetml/2006/main" count="147" uniqueCount="38">
  <si>
    <t>Pillar</t>
  </si>
  <si>
    <t>#</t>
  </si>
  <si>
    <t>IMPACT Indicator</t>
  </si>
  <si>
    <t>Source</t>
  </si>
  <si>
    <t>Reporting Frequency from January 2021</t>
  </si>
  <si>
    <t>Notes</t>
  </si>
  <si>
    <t>Further Comments</t>
  </si>
  <si>
    <t>Mobile</t>
  </si>
  <si>
    <t>na</t>
  </si>
  <si>
    <t>Pe-Paid</t>
  </si>
  <si>
    <t>Debit Card</t>
  </si>
  <si>
    <t>Credit Card</t>
  </si>
  <si>
    <t>Volume -Utility payments disaggregated by payment device (credit cards, debit cards, pre-paid cards, cash, cheques)</t>
  </si>
  <si>
    <t>Cash</t>
  </si>
  <si>
    <t>Cheque</t>
  </si>
  <si>
    <t>Pre-paid and Mobile (ERPS)</t>
  </si>
  <si>
    <t>Value - Utility payments disaggregated by payment device (credit cards, debit cards, pre-paid cards, cash, cheques)</t>
  </si>
  <si>
    <r>
      <t xml:space="preserve">% of utility bills paid via paper based (cheque and cash) </t>
    </r>
    <r>
      <rPr>
        <b/>
        <sz val="8"/>
        <rFont val="Arial"/>
        <family val="2"/>
      </rPr>
      <t>Volume</t>
    </r>
  </si>
  <si>
    <r>
      <t xml:space="preserve">% of utility bills paid digitally (debit card, credit card and Pre-Paid) </t>
    </r>
    <r>
      <rPr>
        <b/>
        <sz val="8"/>
        <rFont val="Arial"/>
        <family val="2"/>
      </rPr>
      <t>Volume</t>
    </r>
  </si>
  <si>
    <r>
      <t xml:space="preserve">% of utility bills paid via paper based (cheque and cash) </t>
    </r>
    <r>
      <rPr>
        <b/>
        <sz val="8"/>
        <rFont val="Arial"/>
        <family val="2"/>
      </rPr>
      <t>Value</t>
    </r>
  </si>
  <si>
    <r>
      <t xml:space="preserve">% of utility bills paid digitally (debit card and credit card) </t>
    </r>
    <r>
      <rPr>
        <b/>
        <sz val="8"/>
        <rFont val="Arial"/>
        <family val="2"/>
      </rPr>
      <t>Value</t>
    </r>
  </si>
  <si>
    <t xml:space="preserve"> disaggregated by type (mobile, pre-paid cards, debit cards, credit cards) - USAGE</t>
  </si>
  <si>
    <t>Volume of payments via payment devices</t>
  </si>
  <si>
    <t>Value of payments via payment devices</t>
  </si>
  <si>
    <t>Volume</t>
  </si>
  <si>
    <t>Value</t>
  </si>
  <si>
    <t>PAYMENT SYSTEMS</t>
  </si>
  <si>
    <t>% of utility bills paid via paper based (cheque and cash</t>
  </si>
  <si>
    <t>% of utility bills paid digitally (debit card, credit card and Pre-Paid)</t>
  </si>
  <si>
    <t>Volume 
(in millions)</t>
  </si>
  <si>
    <t>Value 
(J$ billions)</t>
  </si>
  <si>
    <t>Period</t>
  </si>
  <si>
    <t>DTI Credit to MSMEs/GDP (%)</t>
  </si>
  <si>
    <t>DTI Private Sector Credit/GDP (%)</t>
  </si>
  <si>
    <t>DTI Credit/GDP (%)</t>
  </si>
  <si>
    <t>DTI Number of New Mortgage Accounts</t>
  </si>
  <si>
    <t>DTI Value of New Mortgages (JMD-BN)</t>
  </si>
  <si>
    <t>DTI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</si>
</sst>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"/>
    <numFmt numFmtId="167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Yu Gothic"/>
      <family val="2"/>
    </font>
    <font>
      <b/>
      <sz val="10"/>
      <color theme="1"/>
      <name val="Yu Gothic"/>
      <family val="2"/>
    </font>
    <font>
      <b/>
      <sz val="16"/>
      <color theme="1"/>
      <name val="Yu Gothic"/>
      <family val="2"/>
    </font>
    <font>
      <sz val="9"/>
      <color theme="1"/>
      <name val="Yu Gothic"/>
      <family val="2"/>
    </font>
    <font>
      <b/>
      <sz val="9"/>
      <color theme="1"/>
      <name val="Yu Gothic"/>
      <family val="2"/>
    </font>
    <font>
      <b/>
      <sz val="28"/>
      <color theme="0"/>
      <name val="Yu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1A6F0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right" wrapText="1"/>
    </xf>
    <xf numFmtId="0" fontId="0" fillId="3" borderId="0" xfId="0" applyFill="1" applyAlignment="1">
      <alignment wrapText="1"/>
    </xf>
    <xf numFmtId="0" fontId="0" fillId="3" borderId="0" xfId="0" applyFill="1"/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right" wrapText="1"/>
    </xf>
    <xf numFmtId="0" fontId="6" fillId="3" borderId="7" xfId="0" applyFont="1" applyFill="1" applyBorder="1" applyAlignment="1">
      <alignment horizontal="right" wrapText="1"/>
    </xf>
    <xf numFmtId="164" fontId="6" fillId="3" borderId="7" xfId="1" applyNumberFormat="1" applyFont="1" applyFill="1" applyBorder="1" applyAlignment="1">
      <alignment horizontal="right" wrapText="1"/>
    </xf>
    <xf numFmtId="43" fontId="6" fillId="3" borderId="7" xfId="1" applyFont="1" applyFill="1" applyBorder="1" applyAlignment="1">
      <alignment horizontal="right" wrapText="1"/>
    </xf>
    <xf numFmtId="164" fontId="4" fillId="3" borderId="7" xfId="1" applyNumberFormat="1" applyFont="1" applyFill="1" applyBorder="1" applyAlignment="1">
      <alignment horizontal="right" wrapText="1"/>
    </xf>
    <xf numFmtId="164" fontId="5" fillId="3" borderId="7" xfId="1" applyNumberFormat="1" applyFont="1" applyFill="1" applyBorder="1" applyAlignment="1">
      <alignment horizontal="right" wrapText="1"/>
    </xf>
    <xf numFmtId="0" fontId="5" fillId="3" borderId="8" xfId="0" applyFont="1" applyFill="1" applyBorder="1" applyAlignment="1">
      <alignment horizontal="center" vertical="center" wrapText="1"/>
    </xf>
    <xf numFmtId="165" fontId="4" fillId="3" borderId="7" xfId="2" applyNumberFormat="1" applyFont="1" applyFill="1" applyBorder="1" applyAlignment="1">
      <alignment horizontal="right" wrapText="1"/>
    </xf>
    <xf numFmtId="0" fontId="0" fillId="3" borderId="0" xfId="0" applyFill="1" applyAlignment="1">
      <alignment horizontal="center" vertical="top" wrapText="1"/>
    </xf>
    <xf numFmtId="0" fontId="5" fillId="3" borderId="6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3" borderId="0" xfId="0" applyFill="1" applyBorder="1"/>
    <xf numFmtId="17" fontId="2" fillId="2" borderId="3" xfId="0" applyNumberFormat="1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66" fontId="12" fillId="0" borderId="12" xfId="0" applyNumberFormat="1" applyFont="1" applyFill="1" applyBorder="1" applyAlignment="1">
      <alignment horizontal="center"/>
    </xf>
    <xf numFmtId="166" fontId="12" fillId="0" borderId="4" xfId="0" applyNumberFormat="1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4" xfId="0" applyFont="1" applyFill="1" applyBorder="1"/>
    <xf numFmtId="166" fontId="12" fillId="0" borderId="13" xfId="0" applyNumberFormat="1" applyFont="1" applyFill="1" applyBorder="1" applyAlignment="1">
      <alignment horizontal="center"/>
    </xf>
    <xf numFmtId="166" fontId="12" fillId="0" borderId="7" xfId="0" applyNumberFormat="1" applyFont="1" applyFill="1" applyBorder="1" applyAlignment="1">
      <alignment horizontal="center"/>
    </xf>
    <xf numFmtId="166" fontId="12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/>
    <xf numFmtId="0" fontId="9" fillId="0" borderId="7" xfId="0" applyFont="1" applyFill="1" applyBorder="1"/>
    <xf numFmtId="166" fontId="12" fillId="0" borderId="2" xfId="0" applyNumberFormat="1" applyFont="1" applyFill="1" applyBorder="1" applyAlignment="1">
      <alignment horizontal="center"/>
    </xf>
    <xf numFmtId="166" fontId="12" fillId="0" borderId="3" xfId="0" applyNumberFormat="1" applyFont="1" applyFill="1" applyBorder="1" applyAlignment="1">
      <alignment horizontal="center"/>
    </xf>
    <xf numFmtId="166" fontId="12" fillId="0" borderId="15" xfId="0" applyNumberFormat="1" applyFont="1" applyFill="1" applyBorder="1" applyAlignment="1">
      <alignment horizontal="center"/>
    </xf>
    <xf numFmtId="0" fontId="9" fillId="0" borderId="15" xfId="0" applyFont="1" applyFill="1" applyBorder="1"/>
    <xf numFmtId="0" fontId="9" fillId="0" borderId="3" xfId="0" applyFont="1" applyFill="1" applyBorder="1"/>
    <xf numFmtId="3" fontId="9" fillId="0" borderId="15" xfId="0" applyNumberFormat="1" applyFont="1" applyFill="1" applyBorder="1" applyAlignment="1">
      <alignment horizontal="center"/>
    </xf>
    <xf numFmtId="167" fontId="9" fillId="0" borderId="3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67" fontId="9" fillId="0" borderId="4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167" fontId="9" fillId="0" borderId="7" xfId="0" applyNumberFormat="1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17" fontId="12" fillId="0" borderId="12" xfId="0" applyNumberFormat="1" applyFont="1" applyFill="1" applyBorder="1"/>
    <xf numFmtId="17" fontId="12" fillId="0" borderId="13" xfId="0" applyNumberFormat="1" applyFont="1" applyFill="1" applyBorder="1"/>
    <xf numFmtId="17" fontId="12" fillId="0" borderId="2" xfId="0" applyNumberFormat="1" applyFont="1" applyFill="1" applyBorder="1"/>
    <xf numFmtId="0" fontId="9" fillId="0" borderId="0" xfId="0" applyFont="1" applyFill="1"/>
    <xf numFmtId="0" fontId="12" fillId="0" borderId="0" xfId="0" applyFont="1" applyFill="1"/>
    <xf numFmtId="0" fontId="14" fillId="0" borderId="0" xfId="0" applyFont="1" applyFill="1"/>
    <xf numFmtId="0" fontId="11" fillId="0" borderId="0" xfId="0" applyFont="1" applyFill="1" applyBorder="1" applyAlignment="1"/>
    <xf numFmtId="1" fontId="13" fillId="4" borderId="12" xfId="0" applyNumberFormat="1" applyFont="1" applyFill="1" applyBorder="1"/>
    <xf numFmtId="166" fontId="13" fillId="4" borderId="12" xfId="0" applyNumberFormat="1" applyFont="1" applyFill="1" applyBorder="1" applyAlignment="1">
      <alignment horizontal="center"/>
    </xf>
    <xf numFmtId="166" fontId="13" fillId="4" borderId="4" xfId="0" applyNumberFormat="1" applyFont="1" applyFill="1" applyBorder="1" applyAlignment="1">
      <alignment horizontal="center"/>
    </xf>
    <xf numFmtId="166" fontId="13" fillId="4" borderId="0" xfId="0" applyNumberFormat="1" applyFont="1" applyFill="1" applyBorder="1" applyAlignment="1">
      <alignment horizontal="center"/>
    </xf>
    <xf numFmtId="0" fontId="10" fillId="4" borderId="0" xfId="0" applyFont="1" applyFill="1" applyBorder="1"/>
    <xf numFmtId="0" fontId="10" fillId="4" borderId="4" xfId="0" applyFont="1" applyFill="1" applyBorder="1"/>
    <xf numFmtId="1" fontId="13" fillId="4" borderId="9" xfId="0" applyNumberFormat="1" applyFont="1" applyFill="1" applyBorder="1"/>
    <xf numFmtId="166" fontId="13" fillId="4" borderId="9" xfId="0" applyNumberFormat="1" applyFont="1" applyFill="1" applyBorder="1" applyAlignment="1">
      <alignment horizontal="center"/>
    </xf>
    <xf numFmtId="166" fontId="13" fillId="4" borderId="11" xfId="0" applyNumberFormat="1" applyFont="1" applyFill="1" applyBorder="1" applyAlignment="1">
      <alignment horizontal="center"/>
    </xf>
    <xf numFmtId="166" fontId="13" fillId="4" borderId="10" xfId="0" applyNumberFormat="1" applyFont="1" applyFill="1" applyBorder="1" applyAlignment="1">
      <alignment horizontal="center"/>
    </xf>
    <xf numFmtId="167" fontId="13" fillId="4" borderId="11" xfId="0" applyNumberFormat="1" applyFont="1" applyFill="1" applyBorder="1" applyAlignment="1">
      <alignment horizontal="center"/>
    </xf>
    <xf numFmtId="167" fontId="13" fillId="4" borderId="9" xfId="0" applyNumberFormat="1" applyFont="1" applyFill="1" applyBorder="1" applyAlignment="1">
      <alignment horizontal="center"/>
    </xf>
    <xf numFmtId="3" fontId="10" fillId="4" borderId="0" xfId="0" applyNumberFormat="1" applyFont="1" applyFill="1" applyBorder="1" applyAlignment="1">
      <alignment horizontal="center"/>
    </xf>
    <xf numFmtId="167" fontId="10" fillId="4" borderId="4" xfId="0" applyNumberFormat="1" applyFont="1" applyFill="1" applyBorder="1" applyAlignment="1">
      <alignment horizontal="center"/>
    </xf>
    <xf numFmtId="3" fontId="10" fillId="4" borderId="10" xfId="0" applyNumberFormat="1" applyFont="1" applyFill="1" applyBorder="1" applyAlignment="1">
      <alignment horizontal="center"/>
    </xf>
    <xf numFmtId="167" fontId="10" fillId="4" borderId="11" xfId="0" applyNumberFormat="1" applyFont="1" applyFill="1" applyBorder="1" applyAlignment="1">
      <alignment horizontal="center"/>
    </xf>
    <xf numFmtId="17" fontId="9" fillId="0" borderId="0" xfId="0" applyNumberFormat="1" applyFont="1" applyFill="1"/>
    <xf numFmtId="3" fontId="9" fillId="0" borderId="0" xfId="0" applyNumberFormat="1" applyFont="1" applyFill="1"/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</xdr:row>
      <xdr:rowOff>171450</xdr:rowOff>
    </xdr:from>
    <xdr:to>
      <xdr:col>13</xdr:col>
      <xdr:colOff>9524</xdr:colOff>
      <xdr:row>3</xdr:row>
      <xdr:rowOff>114300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B17B73E-C337-40AA-8EF3-EB5FBD8AFF24}"/>
            </a:ext>
          </a:extLst>
        </xdr:cNvPr>
        <xdr:cNvSpPr txBox="1"/>
      </xdr:nvSpPr>
      <xdr:spPr>
        <a:xfrm>
          <a:off x="609599" y="590550"/>
          <a:ext cx="10887075" cy="504825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JM" sz="2400" b="1">
              <a:latin typeface="Yu Gothic UI" panose="020B0500000000000000" pitchFamily="34" charset="-128"/>
              <a:ea typeface="Yu Gothic UI" panose="020B0500000000000000" pitchFamily="34" charset="-128"/>
            </a:rPr>
            <a:t>	</a:t>
          </a:r>
          <a:r>
            <a:rPr lang="en-JM" sz="2400" b="1">
              <a:solidFill>
                <a:schemeClr val="bg1"/>
              </a:solidFill>
              <a:latin typeface="Century Schoolbook" panose="02040604050505020304" pitchFamily="18" charset="0"/>
              <a:ea typeface="Yu Gothic UI" panose="020B0500000000000000" pitchFamily="34" charset="-128"/>
            </a:rPr>
            <a:t>FINANCIAL INCLUSION STRATEGY</a:t>
          </a:r>
          <a:r>
            <a:rPr lang="en-JM" sz="2400" b="1" baseline="0">
              <a:solidFill>
                <a:schemeClr val="bg1"/>
              </a:solidFill>
              <a:latin typeface="Century Schoolbook" panose="02040604050505020304" pitchFamily="18" charset="0"/>
              <a:ea typeface="Yu Gothic UI" panose="020B0500000000000000" pitchFamily="34" charset="-128"/>
            </a:rPr>
            <a:t> </a:t>
          </a:r>
          <a:r>
            <a:rPr lang="en-JM" sz="2400" b="1" baseline="0">
              <a:solidFill>
                <a:schemeClr val="accent4">
                  <a:lumMod val="60000"/>
                  <a:lumOff val="40000"/>
                </a:schemeClr>
              </a:solidFill>
              <a:latin typeface="Century Schoolbook" panose="02040604050505020304" pitchFamily="18" charset="0"/>
              <a:ea typeface="Yu Gothic UI" panose="020B0500000000000000" pitchFamily="34" charset="-128"/>
            </a:rPr>
            <a:t>IMPACT INDICATORS</a:t>
          </a:r>
          <a:endParaRPr lang="en-JM" sz="2400" b="1">
            <a:solidFill>
              <a:schemeClr val="accent4">
                <a:lumMod val="60000"/>
                <a:lumOff val="40000"/>
              </a:schemeClr>
            </a:solidFill>
            <a:latin typeface="Century Schoolbook" panose="02040604050505020304" pitchFamily="18" charset="0"/>
            <a:ea typeface="Yu Gothic UI" panose="020B0500000000000000" pitchFamily="34" charset="-128"/>
          </a:endParaRPr>
        </a:p>
      </xdr:txBody>
    </xdr:sp>
    <xdr:clientData/>
  </xdr:twoCellAnchor>
  <xdr:twoCellAnchor editAs="oneCell">
    <xdr:from>
      <xdr:col>1</xdr:col>
      <xdr:colOff>98425</xdr:colOff>
      <xdr:row>1</xdr:row>
      <xdr:rowOff>114300</xdr:rowOff>
    </xdr:from>
    <xdr:to>
      <xdr:col>2</xdr:col>
      <xdr:colOff>230213</xdr:colOff>
      <xdr:row>4</xdr:row>
      <xdr:rowOff>159763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D1B1A04-0289-4C38-9109-76DCF69F5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8025" y="323850"/>
          <a:ext cx="741388" cy="1026538"/>
        </a:xfrm>
        <a:prstGeom prst="rect">
          <a:avLst/>
        </a:prstGeom>
      </xdr:spPr>
    </xdr:pic>
    <xdr:clientData/>
  </xdr:twoCellAnchor>
  <xdr:twoCellAnchor editAs="oneCell">
    <xdr:from>
      <xdr:col>13</xdr:col>
      <xdr:colOff>134471</xdr:colOff>
      <xdr:row>1</xdr:row>
      <xdr:rowOff>149540</xdr:rowOff>
    </xdr:from>
    <xdr:to>
      <xdr:col>17</xdr:col>
      <xdr:colOff>231581</xdr:colOff>
      <xdr:row>4</xdr:row>
      <xdr:rowOff>78441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D73E68-406A-4419-A98A-CC08D5A56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61912" y="362452"/>
          <a:ext cx="2517581" cy="9150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FD002-5AD4-49B5-BD07-13351E5FA758}">
  <dimension ref="A1:AJ29"/>
  <sheetViews>
    <sheetView workbookViewId="0">
      <selection activeCell="D24" sqref="D24"/>
    </sheetView>
  </sheetViews>
  <sheetFormatPr defaultColWidth="8.7109375" defaultRowHeight="15" x14ac:dyDescent="0.25"/>
  <cols>
    <col min="1" max="2" width="8.7109375" style="8"/>
    <col min="3" max="3" width="23.85546875" style="21" customWidth="1"/>
    <col min="4" max="15" width="17.140625" style="22" customWidth="1"/>
    <col min="16" max="16" width="19.140625" style="8" customWidth="1"/>
    <col min="17" max="17" width="18.5703125" style="8" customWidth="1"/>
    <col min="18" max="18" width="21.140625" style="8" customWidth="1"/>
    <col min="19" max="19" width="19.42578125" style="8" customWidth="1"/>
    <col min="20" max="23" width="15.85546875" style="8" customWidth="1"/>
    <col min="24" max="24" width="17.85546875" style="8" customWidth="1"/>
    <col min="25" max="26" width="18.140625" style="8" customWidth="1"/>
    <col min="27" max="27" width="19.140625" style="8" customWidth="1"/>
    <col min="28" max="28" width="18.140625" style="8" customWidth="1"/>
    <col min="29" max="29" width="20.140625" style="8" customWidth="1"/>
    <col min="30" max="31" width="19" style="8" customWidth="1"/>
    <col min="32" max="32" width="8.7109375" style="8"/>
    <col min="33" max="33" width="20.140625" style="8" bestFit="1" customWidth="1"/>
    <col min="34" max="34" width="11.140625" style="8" customWidth="1"/>
    <col min="35" max="35" width="19.140625" style="8" customWidth="1"/>
    <col min="36" max="36" width="14.140625" style="8" customWidth="1"/>
    <col min="37" max="16384" width="8.7109375" style="8"/>
  </cols>
  <sheetData>
    <row r="1" spans="1:36" customFormat="1" ht="58.35" customHeight="1" thickBot="1" x14ac:dyDescent="0.3">
      <c r="A1" s="1" t="s">
        <v>0</v>
      </c>
      <c r="B1" s="2" t="s">
        <v>1</v>
      </c>
      <c r="C1" s="1" t="s">
        <v>2</v>
      </c>
      <c r="D1" s="23">
        <v>42064</v>
      </c>
      <c r="E1" s="23">
        <v>42156</v>
      </c>
      <c r="F1" s="23">
        <v>42248</v>
      </c>
      <c r="G1" s="23">
        <v>42339</v>
      </c>
      <c r="H1" s="23">
        <v>42430</v>
      </c>
      <c r="I1" s="23">
        <v>42522</v>
      </c>
      <c r="J1" s="23">
        <v>42614</v>
      </c>
      <c r="K1" s="23">
        <v>42705</v>
      </c>
      <c r="L1" s="23">
        <v>42795</v>
      </c>
      <c r="M1" s="23">
        <v>42887</v>
      </c>
      <c r="N1" s="23">
        <v>42979</v>
      </c>
      <c r="O1" s="23">
        <v>43070</v>
      </c>
      <c r="P1" s="23">
        <v>43160</v>
      </c>
      <c r="Q1" s="23">
        <v>43252</v>
      </c>
      <c r="R1" s="23">
        <v>43344</v>
      </c>
      <c r="S1" s="23">
        <v>43435</v>
      </c>
      <c r="T1" s="23">
        <v>43525</v>
      </c>
      <c r="U1" s="23">
        <v>43617</v>
      </c>
      <c r="V1" s="23">
        <v>43709</v>
      </c>
      <c r="W1" s="23">
        <v>43800</v>
      </c>
      <c r="X1" s="23">
        <v>43891</v>
      </c>
      <c r="Y1" s="23">
        <v>43983</v>
      </c>
      <c r="Z1" s="23">
        <v>44075</v>
      </c>
      <c r="AA1" s="23">
        <v>44166</v>
      </c>
      <c r="AB1" s="23">
        <v>44256</v>
      </c>
      <c r="AC1" s="23">
        <v>44348</v>
      </c>
      <c r="AD1" s="23">
        <v>44440</v>
      </c>
      <c r="AE1" s="23">
        <v>44531</v>
      </c>
      <c r="AF1" s="1" t="s">
        <v>3</v>
      </c>
      <c r="AG1" s="1" t="s">
        <v>4</v>
      </c>
      <c r="AH1" s="3" t="s">
        <v>5</v>
      </c>
      <c r="AI1" s="3" t="s">
        <v>6</v>
      </c>
    </row>
    <row r="2" spans="1:36" ht="23.25" thickBot="1" x14ac:dyDescent="0.3">
      <c r="A2" s="74"/>
      <c r="B2" s="4"/>
      <c r="C2" s="5" t="s">
        <v>22</v>
      </c>
      <c r="D2" s="6">
        <f t="shared" ref="D2:S2" si="0">D5+D6</f>
        <v>20439673</v>
      </c>
      <c r="E2" s="6">
        <f t="shared" si="0"/>
        <v>20846659</v>
      </c>
      <c r="F2" s="6">
        <f t="shared" si="0"/>
        <v>21622325</v>
      </c>
      <c r="G2" s="6">
        <f t="shared" si="0"/>
        <v>23142853</v>
      </c>
      <c r="H2" s="6">
        <f t="shared" si="0"/>
        <v>22633099</v>
      </c>
      <c r="I2" s="6">
        <f t="shared" si="0"/>
        <v>23738487</v>
      </c>
      <c r="J2" s="6">
        <f t="shared" si="0"/>
        <v>25054419</v>
      </c>
      <c r="K2" s="6">
        <f t="shared" si="0"/>
        <v>25569373</v>
      </c>
      <c r="L2" s="6">
        <f t="shared" si="0"/>
        <v>25583885</v>
      </c>
      <c r="M2" s="6">
        <f t="shared" si="0"/>
        <v>25322808</v>
      </c>
      <c r="N2" s="6">
        <f t="shared" si="0"/>
        <v>25849829</v>
      </c>
      <c r="O2" s="6">
        <f t="shared" si="0"/>
        <v>25938865</v>
      </c>
      <c r="P2" s="6">
        <f t="shared" si="0"/>
        <v>27871781</v>
      </c>
      <c r="Q2" s="6">
        <f t="shared" si="0"/>
        <v>28594342</v>
      </c>
      <c r="R2" s="6">
        <f t="shared" si="0"/>
        <v>28671974</v>
      </c>
      <c r="S2" s="6">
        <f t="shared" si="0"/>
        <v>30654044</v>
      </c>
      <c r="T2" s="6">
        <f t="shared" ref="T2:V2" si="1">T5+T6+T4+T3</f>
        <v>31516612</v>
      </c>
      <c r="U2" s="6">
        <f t="shared" si="1"/>
        <v>30409071</v>
      </c>
      <c r="V2" s="6">
        <f t="shared" si="1"/>
        <v>31201263</v>
      </c>
      <c r="W2" s="6">
        <f>W5+W6+W4+W3</f>
        <v>33156524</v>
      </c>
      <c r="X2" s="6">
        <f t="shared" ref="X2:Z2" si="2">X5+X6+X4+X3</f>
        <v>31494208</v>
      </c>
      <c r="Y2" s="6">
        <f t="shared" si="2"/>
        <v>23737888</v>
      </c>
      <c r="Z2" s="6">
        <f t="shared" si="2"/>
        <v>29703390</v>
      </c>
      <c r="AA2" s="6">
        <f>AA5+AA6+AA4+AA3</f>
        <v>31803513</v>
      </c>
      <c r="AB2" s="6">
        <f t="shared" ref="AB2:AC2" si="3">AB5+AB6+AB4+AB3</f>
        <v>31016481</v>
      </c>
      <c r="AC2" s="6">
        <f t="shared" si="3"/>
        <v>30466809</v>
      </c>
      <c r="AD2" s="6">
        <f>AD5+AD6+AD4+AD3</f>
        <v>30586518</v>
      </c>
      <c r="AE2" s="6">
        <f>AE5+AE6+AE4+AE3</f>
        <v>33203690</v>
      </c>
      <c r="AF2" s="75"/>
      <c r="AG2" s="75"/>
      <c r="AH2" s="7"/>
    </row>
    <row r="3" spans="1:36" ht="15.75" thickBot="1" x14ac:dyDescent="0.3">
      <c r="A3" s="74"/>
      <c r="B3" s="9"/>
      <c r="C3" s="10" t="s">
        <v>7</v>
      </c>
      <c r="D3" s="11" t="s">
        <v>8</v>
      </c>
      <c r="E3" s="11" t="s">
        <v>8</v>
      </c>
      <c r="F3" s="11" t="s">
        <v>8</v>
      </c>
      <c r="G3" s="11" t="s">
        <v>8</v>
      </c>
      <c r="H3" s="11" t="s">
        <v>8</v>
      </c>
      <c r="I3" s="11" t="s">
        <v>8</v>
      </c>
      <c r="J3" s="11" t="s">
        <v>8</v>
      </c>
      <c r="K3" s="11" t="s">
        <v>8</v>
      </c>
      <c r="L3" s="11" t="s">
        <v>8</v>
      </c>
      <c r="M3" s="11" t="s">
        <v>8</v>
      </c>
      <c r="N3" s="11" t="s">
        <v>8</v>
      </c>
      <c r="O3" s="11" t="s">
        <v>8</v>
      </c>
      <c r="P3" s="11" t="s">
        <v>8</v>
      </c>
      <c r="Q3" s="11" t="s">
        <v>8</v>
      </c>
      <c r="R3" s="11" t="s">
        <v>8</v>
      </c>
      <c r="S3" s="11" t="s">
        <v>8</v>
      </c>
      <c r="T3" s="12">
        <v>131405</v>
      </c>
      <c r="U3" s="12">
        <v>120103</v>
      </c>
      <c r="V3" s="12">
        <v>122904</v>
      </c>
      <c r="W3" s="12">
        <v>207723</v>
      </c>
      <c r="X3" s="13">
        <v>396908</v>
      </c>
      <c r="Y3" s="13">
        <v>380442</v>
      </c>
      <c r="Z3" s="13">
        <v>803473</v>
      </c>
      <c r="AA3" s="13">
        <v>1598696</v>
      </c>
      <c r="AB3" s="13">
        <v>2044898</v>
      </c>
      <c r="AC3" s="13">
        <v>2127885</v>
      </c>
      <c r="AD3" s="13">
        <v>1791188</v>
      </c>
      <c r="AE3" s="13">
        <v>1533743</v>
      </c>
      <c r="AF3" s="75"/>
      <c r="AG3" s="75"/>
      <c r="AH3" s="7"/>
    </row>
    <row r="4" spans="1:36" ht="15.75" thickBot="1" x14ac:dyDescent="0.3">
      <c r="A4" s="74"/>
      <c r="B4" s="9"/>
      <c r="C4" s="10" t="s">
        <v>9</v>
      </c>
      <c r="D4" s="11" t="s">
        <v>8</v>
      </c>
      <c r="E4" s="11" t="s">
        <v>8</v>
      </c>
      <c r="F4" s="11" t="s">
        <v>8</v>
      </c>
      <c r="G4" s="11" t="s">
        <v>8</v>
      </c>
      <c r="H4" s="11" t="s">
        <v>8</v>
      </c>
      <c r="I4" s="11" t="s">
        <v>8</v>
      </c>
      <c r="J4" s="11" t="s">
        <v>8</v>
      </c>
      <c r="K4" s="11" t="s">
        <v>8</v>
      </c>
      <c r="L4" s="11" t="s">
        <v>8</v>
      </c>
      <c r="M4" s="11" t="s">
        <v>8</v>
      </c>
      <c r="N4" s="11" t="s">
        <v>8</v>
      </c>
      <c r="O4" s="11" t="s">
        <v>8</v>
      </c>
      <c r="P4" s="11" t="s">
        <v>8</v>
      </c>
      <c r="Q4" s="11" t="s">
        <v>8</v>
      </c>
      <c r="R4" s="11" t="s">
        <v>8</v>
      </c>
      <c r="S4" s="11" t="s">
        <v>8</v>
      </c>
      <c r="T4" s="14">
        <v>1177524</v>
      </c>
      <c r="U4" s="14">
        <v>1268377</v>
      </c>
      <c r="V4" s="14">
        <v>1121400</v>
      </c>
      <c r="W4" s="14">
        <v>1459241</v>
      </c>
      <c r="X4" s="13">
        <v>1275611</v>
      </c>
      <c r="Y4" s="13">
        <v>758974</v>
      </c>
      <c r="Z4" s="13">
        <v>917352</v>
      </c>
      <c r="AA4" s="13">
        <v>1714301</v>
      </c>
      <c r="AB4" s="13">
        <v>1684921</v>
      </c>
      <c r="AC4" s="13">
        <v>1614624</v>
      </c>
      <c r="AD4" s="13">
        <v>1748750</v>
      </c>
      <c r="AE4" s="13">
        <v>1747718</v>
      </c>
      <c r="AF4" s="75"/>
      <c r="AG4" s="75"/>
      <c r="AH4" s="7"/>
    </row>
    <row r="5" spans="1:36" ht="15.75" thickBot="1" x14ac:dyDescent="0.3">
      <c r="A5" s="74"/>
      <c r="B5" s="9"/>
      <c r="C5" s="10" t="s">
        <v>10</v>
      </c>
      <c r="D5" s="15">
        <v>16933576</v>
      </c>
      <c r="E5" s="15">
        <v>17212547</v>
      </c>
      <c r="F5" s="15">
        <v>17937987</v>
      </c>
      <c r="G5" s="15">
        <v>19290666</v>
      </c>
      <c r="H5" s="15">
        <v>18859360</v>
      </c>
      <c r="I5" s="15">
        <v>19806918</v>
      </c>
      <c r="J5" s="15">
        <v>21103615</v>
      </c>
      <c r="K5" s="15">
        <v>21401183</v>
      </c>
      <c r="L5" s="15">
        <v>21380097</v>
      </c>
      <c r="M5" s="15">
        <v>21067527</v>
      </c>
      <c r="N5" s="15">
        <v>21554494</v>
      </c>
      <c r="O5" s="15">
        <v>21190921</v>
      </c>
      <c r="P5" s="12">
        <v>22942917</v>
      </c>
      <c r="Q5" s="12">
        <v>23680427</v>
      </c>
      <c r="R5" s="12">
        <v>23596685</v>
      </c>
      <c r="S5" s="12">
        <v>25337519</v>
      </c>
      <c r="T5" s="12">
        <v>24994115</v>
      </c>
      <c r="U5" s="12">
        <v>24028653</v>
      </c>
      <c r="V5" s="12">
        <v>24428776</v>
      </c>
      <c r="W5" s="12">
        <v>25719433</v>
      </c>
      <c r="X5" s="13">
        <v>24261186</v>
      </c>
      <c r="Y5" s="13">
        <v>18593800</v>
      </c>
      <c r="Z5" s="13">
        <v>22865894</v>
      </c>
      <c r="AA5" s="13">
        <v>22712362</v>
      </c>
      <c r="AB5" s="13">
        <v>21224485</v>
      </c>
      <c r="AC5" s="13">
        <v>20240288</v>
      </c>
      <c r="AD5" s="13">
        <v>20063876</v>
      </c>
      <c r="AE5" s="13">
        <v>21562357</v>
      </c>
      <c r="AF5" s="75"/>
      <c r="AG5" s="75"/>
      <c r="AH5" s="7"/>
    </row>
    <row r="6" spans="1:36" ht="15.75" thickBot="1" x14ac:dyDescent="0.3">
      <c r="A6" s="74"/>
      <c r="B6" s="9"/>
      <c r="C6" s="10" t="s">
        <v>11</v>
      </c>
      <c r="D6" s="15">
        <v>3506097</v>
      </c>
      <c r="E6" s="15">
        <v>3634112</v>
      </c>
      <c r="F6" s="15">
        <v>3684338</v>
      </c>
      <c r="G6" s="15">
        <v>3852187</v>
      </c>
      <c r="H6" s="15">
        <v>3773739</v>
      </c>
      <c r="I6" s="15">
        <v>3931569</v>
      </c>
      <c r="J6" s="15">
        <v>3950804</v>
      </c>
      <c r="K6" s="15">
        <v>4168190</v>
      </c>
      <c r="L6" s="15">
        <v>4203788</v>
      </c>
      <c r="M6" s="15">
        <v>4255281</v>
      </c>
      <c r="N6" s="15">
        <v>4295335</v>
      </c>
      <c r="O6" s="15">
        <v>4747944</v>
      </c>
      <c r="P6" s="12">
        <v>4928864</v>
      </c>
      <c r="Q6" s="12">
        <v>4913915</v>
      </c>
      <c r="R6" s="12">
        <v>5075289</v>
      </c>
      <c r="S6" s="12">
        <v>5316525</v>
      </c>
      <c r="T6" s="12">
        <v>5213568</v>
      </c>
      <c r="U6" s="12">
        <v>4991938</v>
      </c>
      <c r="V6" s="12">
        <v>5528183</v>
      </c>
      <c r="W6" s="12">
        <v>5770127</v>
      </c>
      <c r="X6" s="13">
        <v>5560503</v>
      </c>
      <c r="Y6" s="13">
        <v>4004672</v>
      </c>
      <c r="Z6" s="13">
        <v>5116671</v>
      </c>
      <c r="AA6" s="13">
        <v>5778154</v>
      </c>
      <c r="AB6" s="13">
        <v>6062177</v>
      </c>
      <c r="AC6" s="13">
        <v>6484012</v>
      </c>
      <c r="AD6" s="13">
        <v>6982704</v>
      </c>
      <c r="AE6" s="13">
        <v>8359872</v>
      </c>
      <c r="AF6" s="75"/>
      <c r="AG6" s="75"/>
      <c r="AH6" s="7"/>
    </row>
    <row r="7" spans="1:36" ht="23.25" thickBot="1" x14ac:dyDescent="0.3">
      <c r="A7" s="74"/>
      <c r="B7" s="5"/>
      <c r="C7" s="5" t="s">
        <v>23</v>
      </c>
      <c r="D7" s="16">
        <f>D10+D11</f>
        <v>196315011842.17331</v>
      </c>
      <c r="E7" s="16">
        <f>E10+E11</f>
        <v>203212065316.64395</v>
      </c>
      <c r="F7" s="16">
        <f t="shared" ref="F7:S7" si="4">F10+F11</f>
        <v>219942140055.84036</v>
      </c>
      <c r="G7" s="16">
        <f t="shared" si="4"/>
        <v>247255630224.65588</v>
      </c>
      <c r="H7" s="16">
        <f>H10+H11</f>
        <v>235575683174.34415</v>
      </c>
      <c r="I7" s="16">
        <f t="shared" si="4"/>
        <v>261715424518.01111</v>
      </c>
      <c r="J7" s="16">
        <f t="shared" si="4"/>
        <v>286468551574.11182</v>
      </c>
      <c r="K7" s="16">
        <f t="shared" si="4"/>
        <v>295900972905.49243</v>
      </c>
      <c r="L7" s="16">
        <f>L10+L11</f>
        <v>313012236403.51532</v>
      </c>
      <c r="M7" s="16">
        <f t="shared" si="4"/>
        <v>309934032704.06</v>
      </c>
      <c r="N7" s="16">
        <f t="shared" si="4"/>
        <v>335914598923.60004</v>
      </c>
      <c r="O7" s="16">
        <f t="shared" si="4"/>
        <v>361542309516.34003</v>
      </c>
      <c r="P7" s="16">
        <f>P10+P11</f>
        <v>388898900261.00006</v>
      </c>
      <c r="Q7" s="16">
        <f t="shared" si="4"/>
        <v>398795899021</v>
      </c>
      <c r="R7" s="16">
        <f t="shared" si="4"/>
        <v>425757158891.90002</v>
      </c>
      <c r="S7" s="16">
        <f t="shared" si="4"/>
        <v>453524248085.00006</v>
      </c>
      <c r="T7" s="16">
        <f t="shared" ref="T7:W7" si="5">T10+T11+T9+T8</f>
        <v>467144866933.90997</v>
      </c>
      <c r="U7" s="16">
        <f t="shared" si="5"/>
        <v>475644509059.42004</v>
      </c>
      <c r="V7" s="16">
        <f t="shared" si="5"/>
        <v>529278391448.32001</v>
      </c>
      <c r="W7" s="16">
        <f t="shared" si="5"/>
        <v>550425102242.29004</v>
      </c>
      <c r="X7" s="16">
        <f t="shared" ref="X7:AA7" si="6">X10+X11+X9+X8</f>
        <v>562893934554.65002</v>
      </c>
      <c r="Y7" s="16">
        <f t="shared" si="6"/>
        <v>472203552640.31</v>
      </c>
      <c r="Z7" s="16">
        <f t="shared" si="6"/>
        <v>520268212304.54999</v>
      </c>
      <c r="AA7" s="16">
        <f t="shared" si="6"/>
        <v>567978389007.19995</v>
      </c>
      <c r="AB7" s="16">
        <f t="shared" ref="AB7:AE7" si="7">AB10+AB11+AB9+AB8</f>
        <v>566392186561.89001</v>
      </c>
      <c r="AC7" s="16">
        <f t="shared" si="7"/>
        <v>581867042599.69995</v>
      </c>
      <c r="AD7" s="16">
        <f t="shared" si="7"/>
        <v>613111680677.75</v>
      </c>
      <c r="AE7" s="16">
        <f t="shared" si="7"/>
        <v>700992382715.03992</v>
      </c>
      <c r="AF7" s="75"/>
      <c r="AG7" s="75"/>
      <c r="AH7" s="7"/>
    </row>
    <row r="8" spans="1:36" ht="15.75" thickBot="1" x14ac:dyDescent="0.3">
      <c r="A8" s="74"/>
      <c r="B8" s="9"/>
      <c r="C8" s="10" t="s">
        <v>7</v>
      </c>
      <c r="D8" s="11" t="s">
        <v>8</v>
      </c>
      <c r="E8" s="11" t="s">
        <v>8</v>
      </c>
      <c r="F8" s="11" t="s">
        <v>8</v>
      </c>
      <c r="G8" s="11" t="s">
        <v>8</v>
      </c>
      <c r="H8" s="11" t="s">
        <v>8</v>
      </c>
      <c r="I8" s="11" t="s">
        <v>8</v>
      </c>
      <c r="J8" s="11" t="s">
        <v>8</v>
      </c>
      <c r="K8" s="11" t="s">
        <v>8</v>
      </c>
      <c r="L8" s="11" t="s">
        <v>8</v>
      </c>
      <c r="M8" s="11" t="s">
        <v>8</v>
      </c>
      <c r="N8" s="11" t="s">
        <v>8</v>
      </c>
      <c r="O8" s="11" t="s">
        <v>8</v>
      </c>
      <c r="P8" s="11" t="s">
        <v>8</v>
      </c>
      <c r="Q8" s="11" t="s">
        <v>8</v>
      </c>
      <c r="R8" s="11" t="s">
        <v>8</v>
      </c>
      <c r="S8" s="11" t="s">
        <v>8</v>
      </c>
      <c r="T8" s="13">
        <v>196609719.22999999</v>
      </c>
      <c r="U8" s="13">
        <v>157113276.64999998</v>
      </c>
      <c r="V8" s="13">
        <v>173445865.77999997</v>
      </c>
      <c r="W8" s="13">
        <v>318850846.17000002</v>
      </c>
      <c r="X8" s="13">
        <v>444290014.79999995</v>
      </c>
      <c r="Y8" s="13">
        <v>422355968.80999982</v>
      </c>
      <c r="Z8" s="13">
        <v>1009837170.0099993</v>
      </c>
      <c r="AA8" s="13">
        <v>1496633194.9799993</v>
      </c>
      <c r="AB8" s="13">
        <v>1728469293.6299996</v>
      </c>
      <c r="AC8" s="13">
        <v>1797580490.4599962</v>
      </c>
      <c r="AD8" s="13">
        <v>1682055840.5399938</v>
      </c>
      <c r="AE8" s="13">
        <v>1544236212.1899989</v>
      </c>
      <c r="AF8" s="75"/>
      <c r="AG8" s="75"/>
      <c r="AH8" s="7"/>
    </row>
    <row r="9" spans="1:36" ht="15.75" thickBot="1" x14ac:dyDescent="0.3">
      <c r="A9" s="74"/>
      <c r="B9" s="9"/>
      <c r="C9" s="10" t="s">
        <v>9</v>
      </c>
      <c r="D9" s="11" t="s">
        <v>8</v>
      </c>
      <c r="E9" s="11" t="s">
        <v>8</v>
      </c>
      <c r="F9" s="11" t="s">
        <v>8</v>
      </c>
      <c r="G9" s="11" t="s">
        <v>8</v>
      </c>
      <c r="H9" s="11" t="s">
        <v>8</v>
      </c>
      <c r="I9" s="11" t="s">
        <v>8</v>
      </c>
      <c r="J9" s="11" t="s">
        <v>8</v>
      </c>
      <c r="K9" s="11" t="s">
        <v>8</v>
      </c>
      <c r="L9" s="11" t="s">
        <v>8</v>
      </c>
      <c r="M9" s="11" t="s">
        <v>8</v>
      </c>
      <c r="N9" s="11" t="s">
        <v>8</v>
      </c>
      <c r="O9" s="11" t="s">
        <v>8</v>
      </c>
      <c r="P9" s="11" t="s">
        <v>8</v>
      </c>
      <c r="Q9" s="11" t="s">
        <v>8</v>
      </c>
      <c r="R9" s="11" t="s">
        <v>8</v>
      </c>
      <c r="S9" s="11" t="s">
        <v>8</v>
      </c>
      <c r="T9" s="13">
        <v>1662399623.1300001</v>
      </c>
      <c r="U9" s="13">
        <v>2474103446.7700005</v>
      </c>
      <c r="V9" s="13">
        <v>3019632511.71</v>
      </c>
      <c r="W9" s="13">
        <v>3685110892.71</v>
      </c>
      <c r="X9" s="13">
        <v>3553123882.6000004</v>
      </c>
      <c r="Y9" s="13">
        <v>3742763558.5</v>
      </c>
      <c r="Z9" s="13">
        <v>5124414863.54</v>
      </c>
      <c r="AA9" s="13">
        <v>5500622622.2200003</v>
      </c>
      <c r="AB9" s="13">
        <v>5380853043.2599983</v>
      </c>
      <c r="AC9" s="13">
        <v>5845162852.2399988</v>
      </c>
      <c r="AD9" s="13">
        <v>4915195353.21</v>
      </c>
      <c r="AE9" s="13">
        <v>3965885902.8499994</v>
      </c>
      <c r="AF9" s="75"/>
      <c r="AG9" s="75"/>
      <c r="AH9" s="7"/>
    </row>
    <row r="10" spans="1:36" ht="15.75" thickBot="1" x14ac:dyDescent="0.3">
      <c r="A10" s="74"/>
      <c r="B10" s="9"/>
      <c r="C10" s="10" t="s">
        <v>10</v>
      </c>
      <c r="D10" s="15">
        <v>147884161380.41</v>
      </c>
      <c r="E10" s="15">
        <v>151882681305.54001</v>
      </c>
      <c r="F10" s="15">
        <v>165731597971.45999</v>
      </c>
      <c r="G10" s="15">
        <v>188668688514.90002</v>
      </c>
      <c r="H10" s="15">
        <v>176971224110.80997</v>
      </c>
      <c r="I10" s="15">
        <v>197973351867.16</v>
      </c>
      <c r="J10" s="15">
        <v>219979016050.71997</v>
      </c>
      <c r="K10" s="15">
        <v>223650202630.59</v>
      </c>
      <c r="L10" s="15">
        <v>233872186156.26996</v>
      </c>
      <c r="M10" s="15">
        <v>230698412969.22</v>
      </c>
      <c r="N10" s="15">
        <v>251016356559.03003</v>
      </c>
      <c r="O10" s="15">
        <v>261916279335.00003</v>
      </c>
      <c r="P10" s="13">
        <v>277506520830.00006</v>
      </c>
      <c r="Q10" s="13">
        <v>288331711203</v>
      </c>
      <c r="R10" s="13">
        <v>304781535209.39001</v>
      </c>
      <c r="S10" s="13">
        <v>327058702780.00006</v>
      </c>
      <c r="T10" s="13">
        <v>334458188778.5</v>
      </c>
      <c r="U10" s="13">
        <v>345169081086</v>
      </c>
      <c r="V10" s="13">
        <v>388294189296.19</v>
      </c>
      <c r="W10" s="13">
        <v>403661561070.84003</v>
      </c>
      <c r="X10" s="13">
        <v>409502480436.70001</v>
      </c>
      <c r="Y10" s="13">
        <v>355791024076</v>
      </c>
      <c r="Z10" s="13">
        <v>378042352763</v>
      </c>
      <c r="AA10" s="13">
        <v>412414761817</v>
      </c>
      <c r="AB10" s="13">
        <v>404100186998</v>
      </c>
      <c r="AC10" s="13">
        <v>407617589379</v>
      </c>
      <c r="AD10" s="13">
        <v>434450541155</v>
      </c>
      <c r="AE10" s="13">
        <v>500792320635</v>
      </c>
      <c r="AF10" s="75"/>
      <c r="AG10" s="75"/>
      <c r="AH10" s="7"/>
    </row>
    <row r="11" spans="1:36" ht="15.75" thickBot="1" x14ac:dyDescent="0.3">
      <c r="A11" s="74"/>
      <c r="B11" s="9"/>
      <c r="C11" s="10" t="s">
        <v>11</v>
      </c>
      <c r="D11" s="15">
        <v>48430850461.763306</v>
      </c>
      <c r="E11" s="15">
        <v>51329384011.103935</v>
      </c>
      <c r="F11" s="15">
        <v>54210542084.380371</v>
      </c>
      <c r="G11" s="15">
        <v>58586941709.755875</v>
      </c>
      <c r="H11" s="15">
        <v>58604459063.534187</v>
      </c>
      <c r="I11" s="15">
        <v>63742072650.851097</v>
      </c>
      <c r="J11" s="15">
        <v>66489535523.391838</v>
      </c>
      <c r="K11" s="15">
        <v>72250770274.902405</v>
      </c>
      <c r="L11" s="15">
        <v>79140050247.245377</v>
      </c>
      <c r="M11" s="15">
        <v>79235619734.840012</v>
      </c>
      <c r="N11" s="15">
        <v>84898242364.569992</v>
      </c>
      <c r="O11" s="15">
        <v>99626030181.340012</v>
      </c>
      <c r="P11" s="13">
        <v>111392379431.00002</v>
      </c>
      <c r="Q11" s="13">
        <v>110464187817.99998</v>
      </c>
      <c r="R11" s="13">
        <v>120975623682.50999</v>
      </c>
      <c r="S11" s="13">
        <v>126465545304.99998</v>
      </c>
      <c r="T11" s="13">
        <v>130827668813.04999</v>
      </c>
      <c r="U11" s="13">
        <v>127844211250</v>
      </c>
      <c r="V11" s="13">
        <v>137791123774.63998</v>
      </c>
      <c r="W11" s="13">
        <v>142759579432.57001</v>
      </c>
      <c r="X11" s="13">
        <v>149394040220.54999</v>
      </c>
      <c r="Y11" s="13">
        <v>112247409037</v>
      </c>
      <c r="Z11" s="13">
        <v>136091607508</v>
      </c>
      <c r="AA11" s="13">
        <v>148566371373</v>
      </c>
      <c r="AB11" s="13">
        <v>155182677227</v>
      </c>
      <c r="AC11" s="13">
        <v>166606709878</v>
      </c>
      <c r="AD11" s="13">
        <v>172063888329</v>
      </c>
      <c r="AE11" s="13">
        <v>194689939965</v>
      </c>
      <c r="AF11" s="75"/>
      <c r="AG11" s="75"/>
      <c r="AH11" s="7"/>
    </row>
    <row r="12" spans="1:36" ht="57" thickBot="1" x14ac:dyDescent="0.3">
      <c r="A12" s="74"/>
      <c r="B12" s="4"/>
      <c r="C12" s="5" t="s">
        <v>12</v>
      </c>
      <c r="D12" s="16">
        <f>D13+D14+D15+D16</f>
        <v>4167425</v>
      </c>
      <c r="E12" s="16">
        <f t="shared" ref="E12:G12" si="8">E13+E14+E15+E16</f>
        <v>4126780</v>
      </c>
      <c r="F12" s="16">
        <f t="shared" si="8"/>
        <v>4225789</v>
      </c>
      <c r="G12" s="16">
        <f t="shared" si="8"/>
        <v>4431838</v>
      </c>
      <c r="H12" s="16">
        <f>H13+H14+H15+H16</f>
        <v>4384022</v>
      </c>
      <c r="I12" s="16">
        <f t="shared" ref="I12:K12" si="9">I13+I14+I15+I16</f>
        <v>4424576</v>
      </c>
      <c r="J12" s="16">
        <f t="shared" si="9"/>
        <v>4514577</v>
      </c>
      <c r="K12" s="16">
        <f t="shared" si="9"/>
        <v>4460766</v>
      </c>
      <c r="L12" s="16">
        <f>L13+L14+L15+L16</f>
        <v>4614462</v>
      </c>
      <c r="M12" s="16">
        <f t="shared" ref="M12:O12" si="10">M13+M14+M15+M16</f>
        <v>4689987</v>
      </c>
      <c r="N12" s="16">
        <f t="shared" si="10"/>
        <v>4763854</v>
      </c>
      <c r="O12" s="16">
        <f t="shared" si="10"/>
        <v>4827478</v>
      </c>
      <c r="P12" s="16">
        <f>P13+P14+P15+P16</f>
        <v>4984823</v>
      </c>
      <c r="Q12" s="16">
        <f t="shared" ref="Q12:S12" si="11">Q13+Q14+Q15+Q16</f>
        <v>5078645</v>
      </c>
      <c r="R12" s="16">
        <f t="shared" si="11"/>
        <v>5159064</v>
      </c>
      <c r="S12" s="16">
        <f t="shared" si="11"/>
        <v>5360858</v>
      </c>
      <c r="T12" s="16">
        <f t="shared" ref="T12:V12" si="12">T13+T14+T15+T16+T17</f>
        <v>5125133</v>
      </c>
      <c r="U12" s="16">
        <f t="shared" si="12"/>
        <v>5280161</v>
      </c>
      <c r="V12" s="16">
        <f t="shared" si="12"/>
        <v>5393219</v>
      </c>
      <c r="W12" s="16">
        <f>W13+W14+W15+W16+W17</f>
        <v>5098818</v>
      </c>
      <c r="X12" s="16">
        <f t="shared" ref="X12:Y12" si="13">X13+X14+X15+X16+X17</f>
        <v>5025246</v>
      </c>
      <c r="Y12" s="16">
        <f t="shared" si="13"/>
        <v>5341623</v>
      </c>
      <c r="Z12" s="16">
        <f>Z13+Z14+Z15+Z16+Z17</f>
        <v>5663918</v>
      </c>
      <c r="AA12" s="16">
        <f>AA13+AA14+AA15+AA16+AA17</f>
        <v>5968434</v>
      </c>
      <c r="AB12" s="16">
        <f t="shared" ref="AB12" si="14">AB13+AB14+AB15+AB16+AB17</f>
        <v>5924774</v>
      </c>
      <c r="AC12" s="16">
        <f>AC13+AC14+AC15+AC16+AC17</f>
        <v>6217219</v>
      </c>
      <c r="AD12" s="16">
        <f>AD13+AD14+AD15+AD16+AD17</f>
        <v>5944126</v>
      </c>
      <c r="AE12" s="16">
        <f>AE13+AE14+AE15+AE16+AE17</f>
        <v>5489332</v>
      </c>
      <c r="AF12" s="75"/>
      <c r="AG12" s="75"/>
      <c r="AH12" s="7"/>
      <c r="AI12" s="7"/>
      <c r="AJ12" s="7"/>
    </row>
    <row r="13" spans="1:36" ht="15.75" thickBot="1" x14ac:dyDescent="0.3">
      <c r="A13" s="74"/>
      <c r="B13" s="9"/>
      <c r="C13" s="10" t="s">
        <v>13</v>
      </c>
      <c r="D13" s="15">
        <v>2538112</v>
      </c>
      <c r="E13" s="15">
        <v>2501240</v>
      </c>
      <c r="F13" s="15">
        <v>2529161</v>
      </c>
      <c r="G13" s="15">
        <v>2579428</v>
      </c>
      <c r="H13" s="15">
        <v>2542349</v>
      </c>
      <c r="I13" s="15">
        <v>2563257</v>
      </c>
      <c r="J13" s="15">
        <v>2568889</v>
      </c>
      <c r="K13" s="15">
        <v>2523290</v>
      </c>
      <c r="L13" s="15">
        <v>2592102</v>
      </c>
      <c r="M13" s="15">
        <v>2522500</v>
      </c>
      <c r="N13" s="15">
        <v>2472061</v>
      </c>
      <c r="O13" s="15">
        <v>2460971</v>
      </c>
      <c r="P13" s="13">
        <v>2515892</v>
      </c>
      <c r="Q13" s="13">
        <v>2509432</v>
      </c>
      <c r="R13" s="13">
        <v>2495385</v>
      </c>
      <c r="S13" s="13">
        <v>2607241</v>
      </c>
      <c r="T13" s="13">
        <v>2594122</v>
      </c>
      <c r="U13" s="13">
        <v>2477197</v>
      </c>
      <c r="V13" s="13">
        <v>2322290</v>
      </c>
      <c r="W13" s="13">
        <v>2318456</v>
      </c>
      <c r="X13" s="13">
        <v>2590263</v>
      </c>
      <c r="Y13" s="13">
        <v>2376348</v>
      </c>
      <c r="Z13" s="13">
        <v>2479968</v>
      </c>
      <c r="AA13" s="13">
        <v>2504689</v>
      </c>
      <c r="AB13" s="13">
        <v>2522575</v>
      </c>
      <c r="AC13" s="13">
        <v>2472787</v>
      </c>
      <c r="AD13" s="13">
        <v>2417827</v>
      </c>
      <c r="AE13" s="13">
        <v>2495990</v>
      </c>
      <c r="AF13" s="75"/>
      <c r="AG13" s="75"/>
      <c r="AH13" s="7"/>
    </row>
    <row r="14" spans="1:36" ht="15.75" thickBot="1" x14ac:dyDescent="0.3">
      <c r="A14" s="74"/>
      <c r="B14" s="9"/>
      <c r="C14" s="10" t="s">
        <v>14</v>
      </c>
      <c r="D14" s="15">
        <v>180329</v>
      </c>
      <c r="E14" s="15">
        <v>174510</v>
      </c>
      <c r="F14" s="15">
        <v>171294</v>
      </c>
      <c r="G14" s="15">
        <v>173786</v>
      </c>
      <c r="H14" s="15">
        <v>168560</v>
      </c>
      <c r="I14" s="15">
        <v>173166</v>
      </c>
      <c r="J14" s="15">
        <v>172663</v>
      </c>
      <c r="K14" s="15">
        <v>166550</v>
      </c>
      <c r="L14" s="15">
        <v>171039</v>
      </c>
      <c r="M14" s="15">
        <v>161108</v>
      </c>
      <c r="N14" s="15">
        <v>153601</v>
      </c>
      <c r="O14" s="15">
        <v>149681</v>
      </c>
      <c r="P14" s="13">
        <v>153523</v>
      </c>
      <c r="Q14" s="13">
        <v>176177</v>
      </c>
      <c r="R14" s="13">
        <v>212899</v>
      </c>
      <c r="S14" s="13">
        <v>150928</v>
      </c>
      <c r="T14" s="13">
        <v>143811</v>
      </c>
      <c r="U14" s="13">
        <v>160598</v>
      </c>
      <c r="V14" s="13">
        <v>117140</v>
      </c>
      <c r="W14" s="13">
        <v>121769</v>
      </c>
      <c r="X14" s="13">
        <v>133790</v>
      </c>
      <c r="Y14" s="13">
        <v>110055</v>
      </c>
      <c r="Z14" s="13">
        <v>102865</v>
      </c>
      <c r="AA14" s="13">
        <v>132566</v>
      </c>
      <c r="AB14" s="13">
        <v>120928</v>
      </c>
      <c r="AC14" s="13">
        <v>89911</v>
      </c>
      <c r="AD14" s="13">
        <v>92892</v>
      </c>
      <c r="AE14" s="13">
        <v>88093</v>
      </c>
      <c r="AF14" s="75"/>
      <c r="AG14" s="75"/>
      <c r="AH14" s="7"/>
    </row>
    <row r="15" spans="1:36" ht="15.75" thickBot="1" x14ac:dyDescent="0.3">
      <c r="A15" s="74"/>
      <c r="B15" s="9"/>
      <c r="C15" s="10" t="s">
        <v>11</v>
      </c>
      <c r="D15" s="15">
        <v>236764</v>
      </c>
      <c r="E15" s="15">
        <v>240355</v>
      </c>
      <c r="F15" s="15">
        <v>253694</v>
      </c>
      <c r="G15" s="15">
        <v>265462</v>
      </c>
      <c r="H15" s="15">
        <v>255831</v>
      </c>
      <c r="I15" s="15">
        <v>286524</v>
      </c>
      <c r="J15" s="15">
        <v>320640</v>
      </c>
      <c r="K15" s="15">
        <v>307364</v>
      </c>
      <c r="L15" s="15">
        <v>322261</v>
      </c>
      <c r="M15" s="15">
        <v>320355</v>
      </c>
      <c r="N15" s="15">
        <v>326736</v>
      </c>
      <c r="O15" s="15">
        <v>333818</v>
      </c>
      <c r="P15" s="13">
        <v>349745</v>
      </c>
      <c r="Q15" s="13">
        <v>351435</v>
      </c>
      <c r="R15" s="13">
        <v>357926</v>
      </c>
      <c r="S15" s="13">
        <v>366935</v>
      </c>
      <c r="T15" s="13">
        <v>337750</v>
      </c>
      <c r="U15" s="13">
        <v>341729</v>
      </c>
      <c r="V15" s="13">
        <v>386347</v>
      </c>
      <c r="W15" s="13">
        <v>401591</v>
      </c>
      <c r="X15" s="13">
        <v>404752</v>
      </c>
      <c r="Y15" s="13">
        <v>426629</v>
      </c>
      <c r="Z15" s="13">
        <v>449160</v>
      </c>
      <c r="AA15" s="13">
        <v>458104</v>
      </c>
      <c r="AB15" s="13">
        <v>437299</v>
      </c>
      <c r="AC15" s="13">
        <v>459890</v>
      </c>
      <c r="AD15" s="13">
        <v>446160</v>
      </c>
      <c r="AE15" s="13">
        <v>460108</v>
      </c>
      <c r="AF15" s="75"/>
      <c r="AG15" s="75"/>
      <c r="AH15" s="7"/>
    </row>
    <row r="16" spans="1:36" ht="15.75" thickBot="1" x14ac:dyDescent="0.3">
      <c r="A16" s="74"/>
      <c r="B16" s="9"/>
      <c r="C16" s="10" t="s">
        <v>10</v>
      </c>
      <c r="D16" s="15">
        <v>1212220</v>
      </c>
      <c r="E16" s="15">
        <v>1210675</v>
      </c>
      <c r="F16" s="15">
        <v>1271640</v>
      </c>
      <c r="G16" s="15">
        <v>1413162</v>
      </c>
      <c r="H16" s="15">
        <v>1417282</v>
      </c>
      <c r="I16" s="15">
        <v>1401629</v>
      </c>
      <c r="J16" s="15">
        <v>1452385</v>
      </c>
      <c r="K16" s="15">
        <v>1463562</v>
      </c>
      <c r="L16" s="15">
        <v>1529060</v>
      </c>
      <c r="M16" s="15">
        <v>1686024</v>
      </c>
      <c r="N16" s="15">
        <v>1811456</v>
      </c>
      <c r="O16" s="15">
        <v>1883008</v>
      </c>
      <c r="P16" s="13">
        <v>1965663</v>
      </c>
      <c r="Q16" s="13">
        <v>2041601</v>
      </c>
      <c r="R16" s="13">
        <v>2092854</v>
      </c>
      <c r="S16" s="13">
        <v>2235754</v>
      </c>
      <c r="T16" s="13">
        <v>2048090</v>
      </c>
      <c r="U16" s="13">
        <v>2298800</v>
      </c>
      <c r="V16" s="13">
        <v>2565011</v>
      </c>
      <c r="W16" s="13">
        <v>2254435</v>
      </c>
      <c r="X16" s="13">
        <v>1893650</v>
      </c>
      <c r="Y16" s="13">
        <v>2425568</v>
      </c>
      <c r="Z16" s="13">
        <v>2628449</v>
      </c>
      <c r="AA16" s="13">
        <v>2868837</v>
      </c>
      <c r="AB16" s="13">
        <v>2839712</v>
      </c>
      <c r="AC16" s="13">
        <v>3189987</v>
      </c>
      <c r="AD16" s="13">
        <v>2982523</v>
      </c>
      <c r="AE16" s="13">
        <v>2440837</v>
      </c>
      <c r="AF16" s="75"/>
      <c r="AG16" s="75"/>
      <c r="AH16" s="7"/>
    </row>
    <row r="17" spans="1:36" ht="15.75" thickBot="1" x14ac:dyDescent="0.3">
      <c r="A17" s="74"/>
      <c r="B17" s="9"/>
      <c r="C17" s="10" t="s">
        <v>15</v>
      </c>
      <c r="D17" s="11" t="s">
        <v>8</v>
      </c>
      <c r="E17" s="11" t="s">
        <v>8</v>
      </c>
      <c r="F17" s="11" t="s">
        <v>8</v>
      </c>
      <c r="G17" s="11" t="s">
        <v>8</v>
      </c>
      <c r="H17" s="11" t="s">
        <v>8</v>
      </c>
      <c r="I17" s="11" t="s">
        <v>8</v>
      </c>
      <c r="J17" s="11" t="s">
        <v>8</v>
      </c>
      <c r="K17" s="11" t="s">
        <v>8</v>
      </c>
      <c r="L17" s="11" t="s">
        <v>8</v>
      </c>
      <c r="M17" s="11" t="s">
        <v>8</v>
      </c>
      <c r="N17" s="11" t="s">
        <v>8</v>
      </c>
      <c r="O17" s="11" t="s">
        <v>8</v>
      </c>
      <c r="P17" s="12" t="s">
        <v>8</v>
      </c>
      <c r="Q17" s="12" t="s">
        <v>8</v>
      </c>
      <c r="R17" s="12" t="s">
        <v>8</v>
      </c>
      <c r="S17" s="12" t="s">
        <v>8</v>
      </c>
      <c r="T17" s="12">
        <v>1360</v>
      </c>
      <c r="U17" s="12">
        <v>1837</v>
      </c>
      <c r="V17" s="12">
        <v>2431</v>
      </c>
      <c r="W17" s="12">
        <v>2567</v>
      </c>
      <c r="X17" s="12">
        <v>2791</v>
      </c>
      <c r="Y17" s="12">
        <v>3023</v>
      </c>
      <c r="Z17" s="12">
        <v>3476</v>
      </c>
      <c r="AA17" s="12">
        <v>4238</v>
      </c>
      <c r="AB17" s="13">
        <v>4260</v>
      </c>
      <c r="AC17" s="13">
        <v>4644</v>
      </c>
      <c r="AD17" s="13">
        <v>4724</v>
      </c>
      <c r="AE17" s="13">
        <v>4304</v>
      </c>
      <c r="AF17" s="75"/>
      <c r="AG17" s="75"/>
      <c r="AH17" s="7"/>
    </row>
    <row r="18" spans="1:36" ht="57" thickBot="1" x14ac:dyDescent="0.3">
      <c r="A18" s="74"/>
      <c r="B18" s="9"/>
      <c r="C18" s="5" t="s">
        <v>16</v>
      </c>
      <c r="D18" s="16">
        <f>D19+D20+D21+D22</f>
        <v>55465239613.865509</v>
      </c>
      <c r="E18" s="16">
        <f t="shared" ref="E18:G18" si="15">E19+E20+E21+E22</f>
        <v>53923706923.932907</v>
      </c>
      <c r="F18" s="16">
        <f t="shared" si="15"/>
        <v>59716737264.022537</v>
      </c>
      <c r="G18" s="16">
        <f t="shared" si="15"/>
        <v>58599609591.180252</v>
      </c>
      <c r="H18" s="16">
        <f>H19+H20+H21+H22</f>
        <v>55833860694.420624</v>
      </c>
      <c r="I18" s="16">
        <f t="shared" ref="I18:K18" si="16">I19+I20+I21+I22</f>
        <v>59526715890.560692</v>
      </c>
      <c r="J18" s="16">
        <f t="shared" si="16"/>
        <v>66314563559.882507</v>
      </c>
      <c r="K18" s="16">
        <f t="shared" si="16"/>
        <v>66253335956.959999</v>
      </c>
      <c r="L18" s="16">
        <f>L19+L20+L21+L22</f>
        <v>70657628792.100006</v>
      </c>
      <c r="M18" s="16">
        <f t="shared" ref="M18:O18" si="17">M19+M20+M21+M22</f>
        <v>67908091444.520004</v>
      </c>
      <c r="N18" s="16">
        <f t="shared" si="17"/>
        <v>63571924529.43</v>
      </c>
      <c r="O18" s="16">
        <f t="shared" si="17"/>
        <v>61050647208.480011</v>
      </c>
      <c r="P18" s="16">
        <f>P19+P20+P21+P22</f>
        <v>79370201578.5</v>
      </c>
      <c r="Q18" s="16">
        <f t="shared" ref="Q18:S18" si="18">Q19+Q20+Q21+Q22</f>
        <v>77957870044.970001</v>
      </c>
      <c r="R18" s="16">
        <f t="shared" si="18"/>
        <v>85168901175.690002</v>
      </c>
      <c r="S18" s="16">
        <f t="shared" si="18"/>
        <v>91922779335.519989</v>
      </c>
      <c r="T18" s="16">
        <f>T19+T20+T21+T22</f>
        <v>84198495234.850006</v>
      </c>
      <c r="U18" s="16">
        <f t="shared" ref="U18:W18" si="19">U19+U20+U21+U22</f>
        <v>91989305230.910004</v>
      </c>
      <c r="V18" s="16">
        <f t="shared" si="19"/>
        <v>109344865404.19</v>
      </c>
      <c r="W18" s="16">
        <f t="shared" si="19"/>
        <v>104195647904.614</v>
      </c>
      <c r="X18" s="16">
        <f t="shared" ref="X18:Z18" si="20">X19+X20+X21+X22+X23</f>
        <v>99546678169.27002</v>
      </c>
      <c r="Y18" s="16">
        <f t="shared" si="20"/>
        <v>85439623000.550003</v>
      </c>
      <c r="Z18" s="16">
        <f t="shared" si="20"/>
        <v>97852597408.180008</v>
      </c>
      <c r="AA18" s="16">
        <f>AA19+AA20+AA21+AA22+AA23</f>
        <v>102834324690.49002</v>
      </c>
      <c r="AB18" s="16">
        <f t="shared" ref="AB18:AC18" si="21">AB19+AB20+AB21+AB22+AB23</f>
        <v>97039977541.139999</v>
      </c>
      <c r="AC18" s="16">
        <f t="shared" si="21"/>
        <v>108883252638.77</v>
      </c>
      <c r="AD18" s="16">
        <f>AD19+AD20+AD21+AD22+AD23</f>
        <v>106728975428.48999</v>
      </c>
      <c r="AE18" s="16">
        <f>AE19+AE20+AE21+AE22+AE23</f>
        <v>124256567258.83</v>
      </c>
      <c r="AF18" s="75"/>
      <c r="AG18" s="75"/>
      <c r="AH18" s="7"/>
    </row>
    <row r="19" spans="1:36" ht="15.75" thickBot="1" x14ac:dyDescent="0.3">
      <c r="A19" s="74"/>
      <c r="B19" s="9"/>
      <c r="C19" s="10" t="s">
        <v>13</v>
      </c>
      <c r="D19" s="15">
        <v>14930061466.395901</v>
      </c>
      <c r="E19" s="15">
        <v>14270643813.425999</v>
      </c>
      <c r="F19" s="15">
        <v>15598813000.061901</v>
      </c>
      <c r="G19" s="15">
        <v>14633304266.197001</v>
      </c>
      <c r="H19" s="15">
        <v>14020761554.1085</v>
      </c>
      <c r="I19" s="15">
        <v>13979360385.367002</v>
      </c>
      <c r="J19" s="15">
        <v>15741244164.592001</v>
      </c>
      <c r="K19" s="15">
        <v>15242673017.209999</v>
      </c>
      <c r="L19" s="15">
        <v>16425603758.25</v>
      </c>
      <c r="M19" s="15">
        <v>16205969859.370003</v>
      </c>
      <c r="N19" s="15">
        <v>16901743820.460003</v>
      </c>
      <c r="O19" s="15">
        <v>16103960631.25</v>
      </c>
      <c r="P19" s="13">
        <v>18062659771.769997</v>
      </c>
      <c r="Q19" s="13">
        <v>18082437855.829998</v>
      </c>
      <c r="R19" s="13">
        <v>20214196849.360001</v>
      </c>
      <c r="S19" s="13">
        <v>25114976281.270004</v>
      </c>
      <c r="T19" s="13">
        <v>21092229700.639999</v>
      </c>
      <c r="U19" s="13">
        <v>23696857564.41</v>
      </c>
      <c r="V19" s="13">
        <v>24113240201.599998</v>
      </c>
      <c r="W19" s="13">
        <v>20697001154.790001</v>
      </c>
      <c r="X19" s="13">
        <v>23587382187</v>
      </c>
      <c r="Y19" s="13">
        <v>20505368874.169998</v>
      </c>
      <c r="Z19" s="13">
        <v>24435213533.079998</v>
      </c>
      <c r="AA19" s="13">
        <v>22966850894.82</v>
      </c>
      <c r="AB19" s="13">
        <v>22862549234.639999</v>
      </c>
      <c r="AC19" s="13">
        <v>26185655613.129997</v>
      </c>
      <c r="AD19" s="13">
        <v>23867793320.639999</v>
      </c>
      <c r="AE19" s="13">
        <v>27378095895.379997</v>
      </c>
      <c r="AF19" s="75"/>
      <c r="AG19" s="75"/>
      <c r="AH19" s="7"/>
    </row>
    <row r="20" spans="1:36" ht="15.75" thickBot="1" x14ac:dyDescent="0.3">
      <c r="A20" s="74"/>
      <c r="B20" s="9"/>
      <c r="C20" s="10" t="s">
        <v>14</v>
      </c>
      <c r="D20" s="15">
        <v>11973167857.625</v>
      </c>
      <c r="E20" s="15">
        <v>11703957068.446999</v>
      </c>
      <c r="F20" s="15">
        <v>12742236067.018627</v>
      </c>
      <c r="G20" s="15">
        <v>11665455045.159901</v>
      </c>
      <c r="H20" s="15">
        <v>10795379396.71162</v>
      </c>
      <c r="I20" s="15">
        <v>10713625592.467499</v>
      </c>
      <c r="J20" s="15">
        <v>11768719779.389799</v>
      </c>
      <c r="K20" s="15">
        <v>11409169068.690001</v>
      </c>
      <c r="L20" s="15">
        <v>11560868634.66</v>
      </c>
      <c r="M20" s="15">
        <v>11802013379.420002</v>
      </c>
      <c r="N20" s="15">
        <v>10423055539.440001</v>
      </c>
      <c r="O20" s="15">
        <v>10009703804.940001</v>
      </c>
      <c r="P20" s="13">
        <v>11509175381.759998</v>
      </c>
      <c r="Q20" s="13">
        <v>10645716148.25</v>
      </c>
      <c r="R20" s="13">
        <v>10330836637.120001</v>
      </c>
      <c r="S20" s="13">
        <v>12757717383.420002</v>
      </c>
      <c r="T20" s="13">
        <v>11399422450.16</v>
      </c>
      <c r="U20" s="13">
        <v>9646798120.5200005</v>
      </c>
      <c r="V20" s="13">
        <v>8822758229.6599998</v>
      </c>
      <c r="W20" s="13">
        <v>9362132797.2939987</v>
      </c>
      <c r="X20" s="13">
        <v>9827525150.5600014</v>
      </c>
      <c r="Y20" s="13">
        <v>6939994142.9300003</v>
      </c>
      <c r="Z20" s="13">
        <v>5949036386.4200001</v>
      </c>
      <c r="AA20" s="13">
        <v>5952911582.21</v>
      </c>
      <c r="AB20" s="13">
        <v>5292368941.3800001</v>
      </c>
      <c r="AC20" s="13">
        <v>5392334740.6099987</v>
      </c>
      <c r="AD20" s="13">
        <v>6895489478.4500008</v>
      </c>
      <c r="AE20" s="13">
        <v>5548393783.71</v>
      </c>
      <c r="AF20" s="75"/>
      <c r="AG20" s="75"/>
      <c r="AH20" s="7"/>
    </row>
    <row r="21" spans="1:36" ht="15.75" thickBot="1" x14ac:dyDescent="0.3">
      <c r="A21" s="74"/>
      <c r="B21" s="9"/>
      <c r="C21" s="10" t="s">
        <v>11</v>
      </c>
      <c r="D21" s="15">
        <v>2395899352.2499995</v>
      </c>
      <c r="E21" s="15">
        <v>2509668001.2499995</v>
      </c>
      <c r="F21" s="15">
        <v>2802327183.9900002</v>
      </c>
      <c r="G21" s="15">
        <v>2530013898.2599993</v>
      </c>
      <c r="H21" s="15">
        <v>2515106850.9199991</v>
      </c>
      <c r="I21" s="15">
        <v>2654890018.9700003</v>
      </c>
      <c r="J21" s="15">
        <v>3434189395.6399984</v>
      </c>
      <c r="K21" s="15">
        <v>3399587656.3600001</v>
      </c>
      <c r="L21" s="15">
        <v>3418470410.9700007</v>
      </c>
      <c r="M21" s="15">
        <v>3423802402.6399999</v>
      </c>
      <c r="N21" s="15">
        <v>4083458480.8099995</v>
      </c>
      <c r="O21" s="15">
        <v>3920781383.1999993</v>
      </c>
      <c r="P21" s="13">
        <v>4138178309.9200001</v>
      </c>
      <c r="Q21" s="13">
        <v>4161247086.400001</v>
      </c>
      <c r="R21" s="13">
        <v>4818042679.3900003</v>
      </c>
      <c r="S21" s="13">
        <v>4869645422.71</v>
      </c>
      <c r="T21" s="13">
        <v>4428501390.2299995</v>
      </c>
      <c r="U21" s="13">
        <v>5145483015.4499998</v>
      </c>
      <c r="V21" s="13">
        <v>5656791063.3499994</v>
      </c>
      <c r="W21" s="13">
        <v>5186806330.5299997</v>
      </c>
      <c r="X21" s="13">
        <v>5139503509.9500008</v>
      </c>
      <c r="Y21" s="13">
        <v>5172632532.3199997</v>
      </c>
      <c r="Z21" s="13">
        <v>6352226053.4400005</v>
      </c>
      <c r="AA21" s="13">
        <v>5855990476.6599998</v>
      </c>
      <c r="AB21" s="13">
        <v>5896356700.6400003</v>
      </c>
      <c r="AC21" s="13">
        <v>5563514312.9400005</v>
      </c>
      <c r="AD21" s="13">
        <v>5413624818.0499992</v>
      </c>
      <c r="AE21" s="13">
        <v>6051258835.1000004</v>
      </c>
      <c r="AF21" s="75"/>
      <c r="AG21" s="75"/>
      <c r="AH21" s="7"/>
    </row>
    <row r="22" spans="1:36" ht="15.75" thickBot="1" x14ac:dyDescent="0.3">
      <c r="A22" s="74"/>
      <c r="B22" s="9"/>
      <c r="C22" s="10" t="s">
        <v>10</v>
      </c>
      <c r="D22" s="15">
        <v>26166110937.594604</v>
      </c>
      <c r="E22" s="15">
        <v>25439438040.809906</v>
      </c>
      <c r="F22" s="15">
        <v>28573361012.952003</v>
      </c>
      <c r="G22" s="15">
        <v>29770836381.563347</v>
      </c>
      <c r="H22" s="15">
        <v>28502612892.680508</v>
      </c>
      <c r="I22" s="15">
        <v>32178839893.756187</v>
      </c>
      <c r="J22" s="15">
        <v>35370410220.260712</v>
      </c>
      <c r="K22" s="15">
        <v>36201906214.699997</v>
      </c>
      <c r="L22" s="15">
        <v>39252685988.220001</v>
      </c>
      <c r="M22" s="15">
        <v>36476305803.089996</v>
      </c>
      <c r="N22" s="15">
        <v>32163666688.720001</v>
      </c>
      <c r="O22" s="15">
        <v>31016201389.090004</v>
      </c>
      <c r="P22" s="13">
        <v>45660188115.050003</v>
      </c>
      <c r="Q22" s="13">
        <v>45068468954.490005</v>
      </c>
      <c r="R22" s="13">
        <v>49805825009.819992</v>
      </c>
      <c r="S22" s="13">
        <v>49180440248.119995</v>
      </c>
      <c r="T22" s="13">
        <v>47278341693.82</v>
      </c>
      <c r="U22" s="13">
        <v>53500166530.529999</v>
      </c>
      <c r="V22" s="13">
        <v>70752075909.580002</v>
      </c>
      <c r="W22" s="13">
        <v>68949707622</v>
      </c>
      <c r="X22" s="13">
        <v>60978366525.690002</v>
      </c>
      <c r="Y22" s="13">
        <v>52807858528.5</v>
      </c>
      <c r="Z22" s="13">
        <v>61098267855.610001</v>
      </c>
      <c r="AA22" s="13">
        <v>68038606424.730003</v>
      </c>
      <c r="AB22" s="13">
        <v>62968519535.839996</v>
      </c>
      <c r="AC22" s="13">
        <v>71719204031.290009</v>
      </c>
      <c r="AD22" s="13">
        <v>70528026484.839996</v>
      </c>
      <c r="AE22" s="13">
        <v>85251079098.940002</v>
      </c>
      <c r="AF22" s="75"/>
      <c r="AG22" s="75"/>
      <c r="AH22" s="7"/>
    </row>
    <row r="23" spans="1:36" ht="15.75" thickBot="1" x14ac:dyDescent="0.3">
      <c r="A23" s="74"/>
      <c r="B23" s="9"/>
      <c r="C23" s="10" t="s">
        <v>15</v>
      </c>
      <c r="D23" s="15" t="s">
        <v>8</v>
      </c>
      <c r="E23" s="15" t="s">
        <v>8</v>
      </c>
      <c r="F23" s="15" t="s">
        <v>8</v>
      </c>
      <c r="G23" s="15" t="s">
        <v>8</v>
      </c>
      <c r="H23" s="15" t="s">
        <v>8</v>
      </c>
      <c r="I23" s="15" t="s">
        <v>8</v>
      </c>
      <c r="J23" s="15" t="s">
        <v>8</v>
      </c>
      <c r="K23" s="15" t="s">
        <v>8</v>
      </c>
      <c r="L23" s="13" t="s">
        <v>8</v>
      </c>
      <c r="M23" s="13" t="s">
        <v>8</v>
      </c>
      <c r="N23" s="13" t="s">
        <v>8</v>
      </c>
      <c r="O23" s="13" t="s">
        <v>8</v>
      </c>
      <c r="P23" s="13" t="s">
        <v>8</v>
      </c>
      <c r="Q23" s="13" t="s">
        <v>8</v>
      </c>
      <c r="R23" s="13" t="s">
        <v>8</v>
      </c>
      <c r="S23" s="13" t="s">
        <v>8</v>
      </c>
      <c r="T23" s="13">
        <v>4851574.9800000004</v>
      </c>
      <c r="U23" s="13">
        <v>6657153.9499999993</v>
      </c>
      <c r="V23" s="13">
        <v>9271352.1699999999</v>
      </c>
      <c r="W23" s="13">
        <v>9988981.4100000001</v>
      </c>
      <c r="X23" s="13">
        <v>13900796.07</v>
      </c>
      <c r="Y23" s="13">
        <v>13768922.629999999</v>
      </c>
      <c r="Z23" s="13">
        <v>17853579.630000003</v>
      </c>
      <c r="AA23" s="13">
        <v>19965312.07</v>
      </c>
      <c r="AB23" s="13">
        <v>20183128.640000001</v>
      </c>
      <c r="AC23" s="13">
        <v>22543940.800000001</v>
      </c>
      <c r="AD23" s="13">
        <v>24041326.509999998</v>
      </c>
      <c r="AE23" s="13">
        <v>27739645.699999999</v>
      </c>
      <c r="AF23" s="75"/>
      <c r="AG23" s="75"/>
      <c r="AH23" s="7"/>
    </row>
    <row r="24" spans="1:36" ht="34.5" thickBot="1" x14ac:dyDescent="0.3">
      <c r="A24" s="74"/>
      <c r="B24" s="17"/>
      <c r="C24" s="5" t="s">
        <v>17</v>
      </c>
      <c r="D24" s="18">
        <f>(D13+D14)/D12</f>
        <v>0.65230712010414105</v>
      </c>
      <c r="E24" s="18">
        <f t="shared" ref="E24:G24" si="22">(E13+E14)/E12</f>
        <v>0.64838687790480709</v>
      </c>
      <c r="F24" s="18">
        <f t="shared" si="22"/>
        <v>0.63904160856114678</v>
      </c>
      <c r="G24" s="18">
        <f t="shared" si="22"/>
        <v>0.62123525273261337</v>
      </c>
      <c r="H24" s="18">
        <f>(H13+H14)/H12</f>
        <v>0.61836117610723673</v>
      </c>
      <c r="I24" s="18">
        <f t="shared" ref="I24:K24" si="23">(I13+I14)/I12</f>
        <v>0.618459938308213</v>
      </c>
      <c r="J24" s="18">
        <f t="shared" si="23"/>
        <v>0.6072666387127742</v>
      </c>
      <c r="K24" s="18">
        <f t="shared" si="23"/>
        <v>0.60299957451253883</v>
      </c>
      <c r="L24" s="18">
        <f>(L13+L14)/L12</f>
        <v>0.59880025017000893</v>
      </c>
      <c r="M24" s="18">
        <f t="shared" ref="M24:O24" si="24">(M13+M14)/M12</f>
        <v>0.57219945385776128</v>
      </c>
      <c r="N24" s="18">
        <f t="shared" si="24"/>
        <v>0.55116340677107234</v>
      </c>
      <c r="O24" s="18">
        <f t="shared" si="24"/>
        <v>0.54079003570808604</v>
      </c>
      <c r="P24" s="18">
        <f>(P13+P14)/P12</f>
        <v>0.5355084824476215</v>
      </c>
      <c r="Q24" s="18">
        <f t="shared" ref="Q24:AE24" si="25">(Q13+Q14)/Q12</f>
        <v>0.52880423813832234</v>
      </c>
      <c r="R24" s="18">
        <f t="shared" si="25"/>
        <v>0.52495646497116533</v>
      </c>
      <c r="S24" s="18">
        <f t="shared" si="25"/>
        <v>0.51450141003548311</v>
      </c>
      <c r="T24" s="18">
        <f t="shared" si="25"/>
        <v>0.53421696568654897</v>
      </c>
      <c r="U24" s="18">
        <f t="shared" si="25"/>
        <v>0.49956715335005886</v>
      </c>
      <c r="V24" s="18">
        <f t="shared" si="25"/>
        <v>0.45231428577255994</v>
      </c>
      <c r="W24" s="18">
        <f t="shared" si="25"/>
        <v>0.47858640963454668</v>
      </c>
      <c r="X24" s="18">
        <f t="shared" si="25"/>
        <v>0.54207356216989178</v>
      </c>
      <c r="Y24" s="18">
        <f t="shared" si="25"/>
        <v>0.46547706567835284</v>
      </c>
      <c r="Z24" s="18">
        <f t="shared" si="25"/>
        <v>0.45601525304568324</v>
      </c>
      <c r="AA24" s="18">
        <f t="shared" si="25"/>
        <v>0.44186716314530744</v>
      </c>
      <c r="AB24" s="18">
        <f t="shared" si="25"/>
        <v>0.44617786264927572</v>
      </c>
      <c r="AC24" s="18">
        <f t="shared" si="25"/>
        <v>0.41219361904414176</v>
      </c>
      <c r="AD24" s="18">
        <f t="shared" si="25"/>
        <v>0.4223865712133289</v>
      </c>
      <c r="AE24" s="18">
        <f t="shared" si="25"/>
        <v>0.47074634946474364</v>
      </c>
      <c r="AF24" s="75"/>
      <c r="AG24" s="75"/>
      <c r="AH24" s="7"/>
      <c r="AI24" s="7"/>
      <c r="AJ24" s="19"/>
    </row>
    <row r="25" spans="1:36" ht="34.5" thickBot="1" x14ac:dyDescent="0.3">
      <c r="A25" s="74"/>
      <c r="B25" s="20"/>
      <c r="C25" s="5" t="s">
        <v>18</v>
      </c>
      <c r="D25" s="18">
        <f>(D15+D16)/D12</f>
        <v>0.34769287989585895</v>
      </c>
      <c r="E25" s="18">
        <f t="shared" ref="E25:G25" si="26">(E15+E16)/E12</f>
        <v>0.35161312209519285</v>
      </c>
      <c r="F25" s="18">
        <f t="shared" si="26"/>
        <v>0.36095839143885322</v>
      </c>
      <c r="G25" s="18">
        <f t="shared" si="26"/>
        <v>0.37876474726738657</v>
      </c>
      <c r="H25" s="18">
        <f>(H15+H16)/H12</f>
        <v>0.38163882389276332</v>
      </c>
      <c r="I25" s="18">
        <f t="shared" ref="I25:K25" si="27">(I15+I16)/I12</f>
        <v>0.38154006169178695</v>
      </c>
      <c r="J25" s="18">
        <f t="shared" si="27"/>
        <v>0.3927333612872258</v>
      </c>
      <c r="K25" s="18">
        <f t="shared" si="27"/>
        <v>0.39700042548746112</v>
      </c>
      <c r="L25" s="18">
        <f>(L15+L16)/L12</f>
        <v>0.40119974982999101</v>
      </c>
      <c r="M25" s="18">
        <f t="shared" ref="M25:O25" si="28">(M15+M16)/M12</f>
        <v>0.42780054614223878</v>
      </c>
      <c r="N25" s="18">
        <f t="shared" si="28"/>
        <v>0.44883659322892766</v>
      </c>
      <c r="O25" s="18">
        <f t="shared" si="28"/>
        <v>0.45920996429191391</v>
      </c>
      <c r="P25" s="18">
        <f>(P15+P16)/P12</f>
        <v>0.4644915175523785</v>
      </c>
      <c r="Q25" s="18">
        <f t="shared" ref="Q25:S25" si="29">(Q15+Q16)/Q12</f>
        <v>0.47119576186167766</v>
      </c>
      <c r="R25" s="18">
        <f t="shared" si="29"/>
        <v>0.47504353502883467</v>
      </c>
      <c r="S25" s="18">
        <f t="shared" si="29"/>
        <v>0.48549858996451689</v>
      </c>
      <c r="T25" s="18">
        <f t="shared" ref="T25:AE25" si="30">(T15+T16+T17)/T12</f>
        <v>0.46578303431345097</v>
      </c>
      <c r="U25" s="18">
        <f t="shared" si="30"/>
        <v>0.50043284664994114</v>
      </c>
      <c r="V25" s="18">
        <f t="shared" si="30"/>
        <v>0.54768571422744006</v>
      </c>
      <c r="W25" s="18">
        <f t="shared" si="30"/>
        <v>0.52141359036545332</v>
      </c>
      <c r="X25" s="18">
        <f t="shared" si="30"/>
        <v>0.45792643783010822</v>
      </c>
      <c r="Y25" s="18">
        <f t="shared" si="30"/>
        <v>0.53452293432164721</v>
      </c>
      <c r="Z25" s="18">
        <f t="shared" si="30"/>
        <v>0.54398474695431676</v>
      </c>
      <c r="AA25" s="18">
        <f t="shared" si="30"/>
        <v>0.5581328368546925</v>
      </c>
      <c r="AB25" s="18">
        <f t="shared" si="30"/>
        <v>0.55382213735072428</v>
      </c>
      <c r="AC25" s="18">
        <f t="shared" si="30"/>
        <v>0.58780638095585824</v>
      </c>
      <c r="AD25" s="18">
        <f t="shared" si="30"/>
        <v>0.5776134287866711</v>
      </c>
      <c r="AE25" s="18">
        <f t="shared" si="30"/>
        <v>0.52925365053525641</v>
      </c>
      <c r="AF25" s="75"/>
      <c r="AG25" s="75"/>
      <c r="AH25" s="7"/>
      <c r="AI25" s="7"/>
      <c r="AJ25" s="19"/>
    </row>
    <row r="26" spans="1:36" ht="34.5" thickBot="1" x14ac:dyDescent="0.3">
      <c r="A26" s="74"/>
      <c r="B26" s="20"/>
      <c r="C26" s="5" t="s">
        <v>19</v>
      </c>
      <c r="D26" s="18">
        <f>(D19+D20)/D18</f>
        <v>0.48504666186090867</v>
      </c>
      <c r="E26" s="18">
        <f t="shared" ref="E26:F26" si="31">(E19+E20)/E18</f>
        <v>0.48169167817994935</v>
      </c>
      <c r="F26" s="18">
        <f t="shared" si="31"/>
        <v>0.47459138535613066</v>
      </c>
      <c r="G26" s="18">
        <f>(G19+G20)/G18</f>
        <v>0.44878727853018141</v>
      </c>
      <c r="H26" s="18">
        <f>(H19+H20)/H18</f>
        <v>0.44446399805020026</v>
      </c>
      <c r="I26" s="18">
        <f t="shared" ref="I26:K26" si="32">(I19+I20)/I18</f>
        <v>0.4148219099342273</v>
      </c>
      <c r="J26" s="18">
        <f t="shared" si="32"/>
        <v>0.41484045837292005</v>
      </c>
      <c r="K26" s="18">
        <f t="shared" si="32"/>
        <v>0.40227169999732204</v>
      </c>
      <c r="L26" s="18">
        <f>(L19+L20)/L18</f>
        <v>0.39608564384825595</v>
      </c>
      <c r="M26" s="18">
        <f t="shared" ref="M26:O26" si="33">(M19+M20)/M18</f>
        <v>0.41243955827667678</v>
      </c>
      <c r="N26" s="18">
        <f t="shared" si="33"/>
        <v>0.42982495122119913</v>
      </c>
      <c r="O26" s="18">
        <f t="shared" si="33"/>
        <v>0.42773771663738858</v>
      </c>
      <c r="P26" s="18">
        <f>(P19+P20)/P18</f>
        <v>0.37258107659311385</v>
      </c>
      <c r="Q26" s="18">
        <f t="shared" ref="Q26:AE26" si="34">(Q19+Q20)/Q18</f>
        <v>0.36850870845378614</v>
      </c>
      <c r="R26" s="18">
        <f t="shared" si="34"/>
        <v>0.35864069002687282</v>
      </c>
      <c r="S26" s="18">
        <f t="shared" si="34"/>
        <v>0.41200553267056811</v>
      </c>
      <c r="T26" s="18">
        <f t="shared" si="34"/>
        <v>0.38589350154266899</v>
      </c>
      <c r="U26" s="18">
        <f t="shared" si="34"/>
        <v>0.3624731766506043</v>
      </c>
      <c r="V26" s="18">
        <f t="shared" si="34"/>
        <v>0.30121211736383846</v>
      </c>
      <c r="W26" s="18">
        <f t="shared" si="34"/>
        <v>0.28848742300255825</v>
      </c>
      <c r="X26" s="18">
        <f t="shared" si="34"/>
        <v>0.3356707421290443</v>
      </c>
      <c r="Y26" s="18">
        <f t="shared" si="34"/>
        <v>0.32122523547328063</v>
      </c>
      <c r="Z26" s="18">
        <f t="shared" si="34"/>
        <v>0.31051040773865063</v>
      </c>
      <c r="AA26" s="18">
        <f t="shared" si="34"/>
        <v>0.28122674568119627</v>
      </c>
      <c r="AB26" s="18">
        <f t="shared" si="34"/>
        <v>0.29013731133731713</v>
      </c>
      <c r="AC26" s="18">
        <f t="shared" si="34"/>
        <v>0.29001696393570114</v>
      </c>
      <c r="AD26" s="18">
        <f t="shared" si="34"/>
        <v>0.28823740390632591</v>
      </c>
      <c r="AE26" s="18">
        <f t="shared" si="34"/>
        <v>0.2649879230166014</v>
      </c>
      <c r="AF26" s="75"/>
      <c r="AG26" s="75"/>
      <c r="AH26" s="7"/>
      <c r="AI26" s="7"/>
      <c r="AJ26" s="19"/>
    </row>
    <row r="27" spans="1:36" ht="34.5" thickBot="1" x14ac:dyDescent="0.3">
      <c r="A27" s="74"/>
      <c r="B27" s="20"/>
      <c r="C27" s="5" t="s">
        <v>20</v>
      </c>
      <c r="D27" s="18">
        <f>(D21+D22)/D18</f>
        <v>0.51495333813909128</v>
      </c>
      <c r="E27" s="18">
        <f t="shared" ref="E27:G27" si="35">(E21+E22)/E18</f>
        <v>0.5183083218200506</v>
      </c>
      <c r="F27" s="18">
        <f t="shared" si="35"/>
        <v>0.52540861464386923</v>
      </c>
      <c r="G27" s="18">
        <f t="shared" si="35"/>
        <v>0.55121272146981848</v>
      </c>
      <c r="H27" s="18">
        <f>(H21+H22)/H18</f>
        <v>0.5555360019497998</v>
      </c>
      <c r="I27" s="18">
        <f t="shared" ref="I27:K27" si="36">(I21+I22)/I18</f>
        <v>0.5851780900657727</v>
      </c>
      <c r="J27" s="18">
        <f t="shared" si="36"/>
        <v>0.58515954162708006</v>
      </c>
      <c r="K27" s="18">
        <f t="shared" si="36"/>
        <v>0.59772830000267796</v>
      </c>
      <c r="L27" s="18">
        <f>(L21+L22)/L18</f>
        <v>0.60391435615174394</v>
      </c>
      <c r="M27" s="18">
        <f t="shared" ref="M27:O27" si="37">(M21+M22)/M18</f>
        <v>0.58756044172332311</v>
      </c>
      <c r="N27" s="18">
        <f t="shared" si="37"/>
        <v>0.57017504877880087</v>
      </c>
      <c r="O27" s="18">
        <f t="shared" si="37"/>
        <v>0.57226228336261131</v>
      </c>
      <c r="P27" s="18">
        <f>(P21+P22)/P18</f>
        <v>0.6274189234068861</v>
      </c>
      <c r="Q27" s="18">
        <f t="shared" ref="Q27:S27" si="38">(Q21+Q22)/Q18</f>
        <v>0.63149129154621386</v>
      </c>
      <c r="R27" s="18">
        <f t="shared" si="38"/>
        <v>0.64135930997312707</v>
      </c>
      <c r="S27" s="18">
        <f t="shared" si="38"/>
        <v>0.58799446732943195</v>
      </c>
      <c r="T27" s="18">
        <f t="shared" ref="T27:AE27" si="39">(T21+T22+T23)/T18</f>
        <v>0.61416411914243307</v>
      </c>
      <c r="U27" s="18">
        <f t="shared" si="39"/>
        <v>0.63759919213110661</v>
      </c>
      <c r="V27" s="18">
        <f t="shared" si="39"/>
        <v>0.69887267264560304</v>
      </c>
      <c r="W27" s="18">
        <f t="shared" si="39"/>
        <v>0.71160844454671934</v>
      </c>
      <c r="X27" s="18">
        <f t="shared" si="39"/>
        <v>0.66432925787095554</v>
      </c>
      <c r="Y27" s="18">
        <f t="shared" si="39"/>
        <v>0.67877476452671925</v>
      </c>
      <c r="Z27" s="18">
        <f t="shared" si="39"/>
        <v>0.68948959226134932</v>
      </c>
      <c r="AA27" s="18">
        <f t="shared" si="39"/>
        <v>0.71877325431880357</v>
      </c>
      <c r="AB27" s="18">
        <f t="shared" si="39"/>
        <v>0.70986268866268276</v>
      </c>
      <c r="AC27" s="18">
        <f t="shared" si="39"/>
        <v>0.70998303606429891</v>
      </c>
      <c r="AD27" s="18">
        <f t="shared" si="39"/>
        <v>0.7117625960936742</v>
      </c>
      <c r="AE27" s="18">
        <f t="shared" si="39"/>
        <v>0.73501207698339865</v>
      </c>
      <c r="AF27" s="76"/>
      <c r="AG27" s="76"/>
      <c r="AH27" s="7"/>
      <c r="AI27" s="7"/>
      <c r="AJ27" s="19"/>
    </row>
    <row r="29" spans="1:36" x14ac:dyDescent="0.25">
      <c r="C29" s="21" t="s">
        <v>21</v>
      </c>
    </row>
  </sheetData>
  <mergeCells count="3">
    <mergeCell ref="A2:A27"/>
    <mergeCell ref="AF2:AF27"/>
    <mergeCell ref="AG2:AG2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A260C-3A9D-4817-B556-3B004FB8B3B2}">
  <dimension ref="B3:W49"/>
  <sheetViews>
    <sheetView showGridLines="0" tabSelected="1" zoomScale="85" zoomScaleNormal="85" zoomScaleSheetLayoutView="85" workbookViewId="0">
      <selection activeCell="P9" sqref="P9"/>
    </sheetView>
  </sheetViews>
  <sheetFormatPr defaultRowHeight="16.5" x14ac:dyDescent="0.35"/>
  <cols>
    <col min="1" max="1" width="4.28515625" style="52" customWidth="1"/>
    <col min="2" max="2" width="9.140625" style="52"/>
    <col min="3" max="13" width="14" style="52" customWidth="1"/>
    <col min="14" max="16384" width="9.140625" style="52"/>
  </cols>
  <sheetData>
    <row r="3" spans="2:14" ht="44.25" customHeight="1" x14ac:dyDescent="0.9">
      <c r="C3" s="54"/>
    </row>
    <row r="7" spans="2:14" ht="17.25" thickBot="1" x14ac:dyDescent="0.4"/>
    <row r="8" spans="2:14" ht="26.25" thickBot="1" x14ac:dyDescent="0.55000000000000004">
      <c r="C8" s="82" t="s">
        <v>26</v>
      </c>
      <c r="D8" s="83"/>
      <c r="E8" s="83"/>
      <c r="F8" s="83"/>
      <c r="G8" s="83"/>
      <c r="H8" s="84"/>
      <c r="I8" s="82" t="s">
        <v>37</v>
      </c>
      <c r="J8" s="83"/>
      <c r="K8" s="83"/>
      <c r="L8" s="83"/>
      <c r="M8" s="84"/>
      <c r="N8" s="55"/>
    </row>
    <row r="9" spans="2:14" ht="55.5" customHeight="1" thickBot="1" x14ac:dyDescent="0.4">
      <c r="B9" s="53"/>
      <c r="C9" s="79" t="s">
        <v>22</v>
      </c>
      <c r="D9" s="80"/>
      <c r="E9" s="79" t="s">
        <v>27</v>
      </c>
      <c r="F9" s="80"/>
      <c r="G9" s="81" t="s">
        <v>28</v>
      </c>
      <c r="H9" s="80"/>
      <c r="I9" s="85" t="s">
        <v>34</v>
      </c>
      <c r="J9" s="87" t="s">
        <v>33</v>
      </c>
      <c r="K9" s="87" t="s">
        <v>32</v>
      </c>
      <c r="L9" s="87" t="s">
        <v>35</v>
      </c>
      <c r="M9" s="77" t="s">
        <v>36</v>
      </c>
    </row>
    <row r="10" spans="2:14" ht="32.25" thickBot="1" x14ac:dyDescent="0.4">
      <c r="B10" s="48" t="s">
        <v>31</v>
      </c>
      <c r="C10" s="24" t="s">
        <v>29</v>
      </c>
      <c r="D10" s="25" t="s">
        <v>30</v>
      </c>
      <c r="E10" s="24" t="s">
        <v>24</v>
      </c>
      <c r="F10" s="25" t="s">
        <v>25</v>
      </c>
      <c r="G10" s="26" t="s">
        <v>24</v>
      </c>
      <c r="H10" s="25" t="s">
        <v>25</v>
      </c>
      <c r="I10" s="86"/>
      <c r="J10" s="88"/>
      <c r="K10" s="88"/>
      <c r="L10" s="88"/>
      <c r="M10" s="78"/>
    </row>
    <row r="11" spans="2:14" x14ac:dyDescent="0.35">
      <c r="B11" s="49">
        <v>42064</v>
      </c>
      <c r="C11" s="27">
        <v>20.439672999999999</v>
      </c>
      <c r="D11" s="28">
        <v>196.31501184217331</v>
      </c>
      <c r="E11" s="27">
        <v>65.230712010414109</v>
      </c>
      <c r="F11" s="28">
        <v>48.504666186090866</v>
      </c>
      <c r="G11" s="29">
        <v>34.769287989585898</v>
      </c>
      <c r="H11" s="28">
        <v>51.495333813909127</v>
      </c>
      <c r="I11" s="27">
        <v>31.924895306978414</v>
      </c>
      <c r="J11" s="29">
        <v>27.917761048033462</v>
      </c>
      <c r="K11" s="29"/>
      <c r="L11" s="30"/>
      <c r="M11" s="31"/>
    </row>
    <row r="12" spans="2:14" x14ac:dyDescent="0.35">
      <c r="B12" s="49">
        <v>42156</v>
      </c>
      <c r="C12" s="27">
        <v>20.846658999999999</v>
      </c>
      <c r="D12" s="28">
        <v>203.21206531664396</v>
      </c>
      <c r="E12" s="27">
        <v>64.838687790480705</v>
      </c>
      <c r="F12" s="28">
        <v>48.169167817994932</v>
      </c>
      <c r="G12" s="29">
        <v>35.161312209519288</v>
      </c>
      <c r="H12" s="28">
        <v>51.830832182005061</v>
      </c>
      <c r="I12" s="27">
        <v>31.790569397769431</v>
      </c>
      <c r="J12" s="29">
        <v>27.927214626481973</v>
      </c>
      <c r="K12" s="29"/>
      <c r="L12" s="30"/>
      <c r="M12" s="31"/>
    </row>
    <row r="13" spans="2:14" x14ac:dyDescent="0.35">
      <c r="B13" s="49">
        <v>42248</v>
      </c>
      <c r="C13" s="27">
        <v>21.622325</v>
      </c>
      <c r="D13" s="28">
        <v>219.94214005584035</v>
      </c>
      <c r="E13" s="27">
        <v>63.904160856114679</v>
      </c>
      <c r="F13" s="28">
        <v>47.459138535613064</v>
      </c>
      <c r="G13" s="29">
        <v>36.095839143885321</v>
      </c>
      <c r="H13" s="28">
        <v>52.540861464386921</v>
      </c>
      <c r="I13" s="27">
        <v>32.624319440429304</v>
      </c>
      <c r="J13" s="29">
        <v>28.557817844602202</v>
      </c>
      <c r="K13" s="29"/>
      <c r="L13" s="30"/>
      <c r="M13" s="31"/>
    </row>
    <row r="14" spans="2:14" ht="17.25" thickBot="1" x14ac:dyDescent="0.4">
      <c r="B14" s="50">
        <v>42339</v>
      </c>
      <c r="C14" s="32">
        <v>23.142852999999999</v>
      </c>
      <c r="D14" s="33">
        <v>247.25563022465587</v>
      </c>
      <c r="E14" s="32">
        <v>62.123525273261336</v>
      </c>
      <c r="F14" s="33">
        <v>44.878727853018141</v>
      </c>
      <c r="G14" s="34">
        <v>37.876474726738657</v>
      </c>
      <c r="H14" s="33">
        <v>55.121272146981845</v>
      </c>
      <c r="I14" s="32">
        <v>32.780378978593603</v>
      </c>
      <c r="J14" s="34">
        <v>28.994902080112219</v>
      </c>
      <c r="K14" s="34"/>
      <c r="L14" s="35"/>
      <c r="M14" s="36"/>
    </row>
    <row r="15" spans="2:14" ht="17.25" thickBot="1" x14ac:dyDescent="0.4">
      <c r="B15" s="56">
        <v>2015</v>
      </c>
      <c r="C15" s="67">
        <f>SUM(C11:C14)</f>
        <v>86.051510000000007</v>
      </c>
      <c r="D15" s="66">
        <f>SUM(D11:D14)</f>
        <v>866.72484743931352</v>
      </c>
      <c r="E15" s="57">
        <v>63.992257591981797</v>
      </c>
      <c r="F15" s="58">
        <v>47.217891592341878</v>
      </c>
      <c r="G15" s="59">
        <v>36.007742408018203</v>
      </c>
      <c r="H15" s="58">
        <v>52.782108407658114</v>
      </c>
      <c r="I15" s="57">
        <f>I14</f>
        <v>32.780378978593603</v>
      </c>
      <c r="J15" s="59">
        <f>J14</f>
        <v>28.994902080112219</v>
      </c>
      <c r="K15" s="59"/>
      <c r="L15" s="60"/>
      <c r="M15" s="61"/>
    </row>
    <row r="16" spans="2:14" x14ac:dyDescent="0.35">
      <c r="B16" s="51">
        <v>42430</v>
      </c>
      <c r="C16" s="37">
        <v>22.633099000000001</v>
      </c>
      <c r="D16" s="38">
        <v>235.57568317434414</v>
      </c>
      <c r="E16" s="37">
        <v>61.836117610723676</v>
      </c>
      <c r="F16" s="38">
        <v>44.446399805020029</v>
      </c>
      <c r="G16" s="39">
        <v>38.163882389276331</v>
      </c>
      <c r="H16" s="38">
        <v>55.553600194979978</v>
      </c>
      <c r="I16" s="37">
        <v>32.95060008166935</v>
      </c>
      <c r="J16" s="39">
        <v>28.798182679460876</v>
      </c>
      <c r="K16" s="39"/>
      <c r="L16" s="40"/>
      <c r="M16" s="41"/>
    </row>
    <row r="17" spans="2:13" x14ac:dyDescent="0.35">
      <c r="B17" s="49">
        <v>42522</v>
      </c>
      <c r="C17" s="27">
        <v>23.738486999999999</v>
      </c>
      <c r="D17" s="28">
        <v>261.7154245180111</v>
      </c>
      <c r="E17" s="27">
        <v>61.8459938308213</v>
      </c>
      <c r="F17" s="28">
        <v>41.482190993422726</v>
      </c>
      <c r="G17" s="29">
        <v>38.154006169178693</v>
      </c>
      <c r="H17" s="28">
        <v>58.517809006577274</v>
      </c>
      <c r="I17" s="27">
        <v>35.526926656930414</v>
      </c>
      <c r="J17" s="29">
        <v>29.80784748067537</v>
      </c>
      <c r="K17" s="29"/>
      <c r="L17" s="30"/>
      <c r="M17" s="31"/>
    </row>
    <row r="18" spans="2:13" x14ac:dyDescent="0.35">
      <c r="B18" s="49">
        <v>42614</v>
      </c>
      <c r="C18" s="27">
        <v>25.054418999999999</v>
      </c>
      <c r="D18" s="28">
        <v>286.46855157411181</v>
      </c>
      <c r="E18" s="27">
        <v>60.726663871277417</v>
      </c>
      <c r="F18" s="28">
        <v>41.484045837292008</v>
      </c>
      <c r="G18" s="29">
        <v>39.273336128722583</v>
      </c>
      <c r="H18" s="28">
        <v>58.515954162708006</v>
      </c>
      <c r="I18" s="27">
        <v>36.197257643499711</v>
      </c>
      <c r="J18" s="29">
        <v>30.448535709725832</v>
      </c>
      <c r="K18" s="29"/>
      <c r="L18" s="30"/>
      <c r="M18" s="31"/>
    </row>
    <row r="19" spans="2:13" ht="17.25" thickBot="1" x14ac:dyDescent="0.4">
      <c r="B19" s="50">
        <v>42705</v>
      </c>
      <c r="C19" s="32">
        <v>25.569372999999999</v>
      </c>
      <c r="D19" s="33">
        <v>295.90097290549244</v>
      </c>
      <c r="E19" s="32">
        <v>60.299957451253881</v>
      </c>
      <c r="F19" s="33">
        <v>40.227169999732205</v>
      </c>
      <c r="G19" s="34">
        <v>39.700042548746111</v>
      </c>
      <c r="H19" s="33">
        <v>59.772830000267795</v>
      </c>
      <c r="I19" s="32">
        <v>36.522986040089137</v>
      </c>
      <c r="J19" s="34">
        <v>31.18126295317154</v>
      </c>
      <c r="K19" s="34"/>
      <c r="L19" s="35"/>
      <c r="M19" s="36"/>
    </row>
    <row r="20" spans="2:13" ht="17.25" thickBot="1" x14ac:dyDescent="0.4">
      <c r="B20" s="56">
        <v>2016</v>
      </c>
      <c r="C20" s="67">
        <f>SUM(C16:C19)</f>
        <v>96.995378000000002</v>
      </c>
      <c r="D20" s="66">
        <f>SUM(D16:D19)</f>
        <v>1079.6606321719594</v>
      </c>
      <c r="E20" s="57">
        <v>61.171615447892002</v>
      </c>
      <c r="F20" s="58">
        <v>41.814855069717339</v>
      </c>
      <c r="G20" s="59">
        <v>38.828384552107991</v>
      </c>
      <c r="H20" s="58">
        <v>58.185144930282661</v>
      </c>
      <c r="I20" s="57">
        <f>I19</f>
        <v>36.522986040089137</v>
      </c>
      <c r="J20" s="59">
        <f>J19</f>
        <v>31.18126295317154</v>
      </c>
      <c r="K20" s="59"/>
      <c r="L20" s="60"/>
      <c r="M20" s="61"/>
    </row>
    <row r="21" spans="2:13" x14ac:dyDescent="0.35">
      <c r="B21" s="51">
        <v>42795</v>
      </c>
      <c r="C21" s="37">
        <v>25.583884999999999</v>
      </c>
      <c r="D21" s="38">
        <v>313.01223640351532</v>
      </c>
      <c r="E21" s="37">
        <v>59.880025017000889</v>
      </c>
      <c r="F21" s="38">
        <v>39.608564384825598</v>
      </c>
      <c r="G21" s="39">
        <v>40.119974982999103</v>
      </c>
      <c r="H21" s="38">
        <v>60.391435615174395</v>
      </c>
      <c r="I21" s="37">
        <v>36.809577857887838</v>
      </c>
      <c r="J21" s="39">
        <v>31.437071656025463</v>
      </c>
      <c r="K21" s="39">
        <v>4.3289852699167044</v>
      </c>
      <c r="L21" s="42">
        <v>729</v>
      </c>
      <c r="M21" s="43">
        <v>5.8621400000000001</v>
      </c>
    </row>
    <row r="22" spans="2:13" x14ac:dyDescent="0.35">
      <c r="B22" s="49">
        <v>42887</v>
      </c>
      <c r="C22" s="27">
        <v>25.322807999999998</v>
      </c>
      <c r="D22" s="28">
        <v>309.93403270405997</v>
      </c>
      <c r="E22" s="27">
        <v>57.219945385776128</v>
      </c>
      <c r="F22" s="28">
        <v>41.243955827667676</v>
      </c>
      <c r="G22" s="29">
        <v>42.780054614223879</v>
      </c>
      <c r="H22" s="28">
        <v>58.756044172332309</v>
      </c>
      <c r="I22" s="27">
        <v>36.843097212456598</v>
      </c>
      <c r="J22" s="29">
        <v>31.613119382676491</v>
      </c>
      <c r="K22" s="29">
        <v>3.912467561446225</v>
      </c>
      <c r="L22" s="44">
        <v>646</v>
      </c>
      <c r="M22" s="45">
        <v>6.3478509999999995</v>
      </c>
    </row>
    <row r="23" spans="2:13" x14ac:dyDescent="0.35">
      <c r="B23" s="49">
        <v>42979</v>
      </c>
      <c r="C23" s="27">
        <v>25.849829</v>
      </c>
      <c r="D23" s="28">
        <v>335.91459892360001</v>
      </c>
      <c r="E23" s="27">
        <v>55.116340677107232</v>
      </c>
      <c r="F23" s="28">
        <v>42.982495122119914</v>
      </c>
      <c r="G23" s="29">
        <v>44.883659322892768</v>
      </c>
      <c r="H23" s="28">
        <v>57.017504877880086</v>
      </c>
      <c r="I23" s="27">
        <v>37.287094909222802</v>
      </c>
      <c r="J23" s="29">
        <v>32.201530143230691</v>
      </c>
      <c r="K23" s="29">
        <v>3.9780183579429509</v>
      </c>
      <c r="L23" s="44">
        <v>645</v>
      </c>
      <c r="M23" s="45">
        <v>6.6750810000000005</v>
      </c>
    </row>
    <row r="24" spans="2:13" ht="17.25" thickBot="1" x14ac:dyDescent="0.4">
      <c r="B24" s="50">
        <v>43070</v>
      </c>
      <c r="C24" s="32">
        <v>25.938865</v>
      </c>
      <c r="D24" s="33">
        <v>361.54230951634003</v>
      </c>
      <c r="E24" s="32">
        <v>54.079003570808602</v>
      </c>
      <c r="F24" s="33">
        <v>42.773771663738856</v>
      </c>
      <c r="G24" s="34">
        <v>45.920996429191391</v>
      </c>
      <c r="H24" s="33">
        <v>57.22622833626113</v>
      </c>
      <c r="I24" s="32">
        <v>36.37053468877123</v>
      </c>
      <c r="J24" s="34">
        <v>32.994002435760137</v>
      </c>
      <c r="K24" s="34">
        <v>3.8394250787380226</v>
      </c>
      <c r="L24" s="46">
        <v>758</v>
      </c>
      <c r="M24" s="47">
        <v>7.4641360000000008</v>
      </c>
    </row>
    <row r="25" spans="2:13" ht="17.25" thickBot="1" x14ac:dyDescent="0.4">
      <c r="B25" s="56">
        <v>2017</v>
      </c>
      <c r="C25" s="67">
        <f>SUM(C21:C24)</f>
        <v>102.69538699999998</v>
      </c>
      <c r="D25" s="66">
        <f>SUM(D21:D24)</f>
        <v>1320.4031775475153</v>
      </c>
      <c r="E25" s="57">
        <v>56.53676341824665</v>
      </c>
      <c r="F25" s="58">
        <v>41.579706531314983</v>
      </c>
      <c r="G25" s="59">
        <v>43.463236581753357</v>
      </c>
      <c r="H25" s="58">
        <v>58.420293468685017</v>
      </c>
      <c r="I25" s="57">
        <f>I24</f>
        <v>36.37053468877123</v>
      </c>
      <c r="J25" s="59">
        <f>J24</f>
        <v>32.994002435760137</v>
      </c>
      <c r="K25" s="59">
        <f t="shared" ref="K25" si="0">K24</f>
        <v>3.8394250787380226</v>
      </c>
      <c r="L25" s="68">
        <f t="shared" ref="L25:M25" si="1">SUM(L21:L24)</f>
        <v>2778</v>
      </c>
      <c r="M25" s="69">
        <f t="shared" si="1"/>
        <v>26.349208000000001</v>
      </c>
    </row>
    <row r="26" spans="2:13" x14ac:dyDescent="0.35">
      <c r="B26" s="51">
        <v>43160</v>
      </c>
      <c r="C26" s="37">
        <v>27.871780999999999</v>
      </c>
      <c r="D26" s="38">
        <v>388.89890026100005</v>
      </c>
      <c r="E26" s="37">
        <v>53.55084824476215</v>
      </c>
      <c r="F26" s="38">
        <v>37.258107659311385</v>
      </c>
      <c r="G26" s="39">
        <v>46.44915175523785</v>
      </c>
      <c r="H26" s="38">
        <v>62.741892340688608</v>
      </c>
      <c r="I26" s="37">
        <v>36.83707651674964</v>
      </c>
      <c r="J26" s="39">
        <v>33.438259736037764</v>
      </c>
      <c r="K26" s="39">
        <v>3.7881909614401286</v>
      </c>
      <c r="L26" s="42">
        <v>480</v>
      </c>
      <c r="M26" s="43">
        <v>5.0378379999999998</v>
      </c>
    </row>
    <row r="27" spans="2:13" x14ac:dyDescent="0.35">
      <c r="B27" s="49">
        <v>43252</v>
      </c>
      <c r="C27" s="27">
        <v>28.594342000000001</v>
      </c>
      <c r="D27" s="28">
        <v>398.79589902100003</v>
      </c>
      <c r="E27" s="27">
        <v>52.88042381383223</v>
      </c>
      <c r="F27" s="28">
        <v>36.850870845378616</v>
      </c>
      <c r="G27" s="29">
        <v>47.11957618616777</v>
      </c>
      <c r="H27" s="28">
        <v>63.149129154621384</v>
      </c>
      <c r="I27" s="27">
        <v>37.981325231013713</v>
      </c>
      <c r="J27" s="29">
        <v>34.086433152177861</v>
      </c>
      <c r="K27" s="29">
        <v>3.9924805556782661</v>
      </c>
      <c r="L27" s="44">
        <v>513</v>
      </c>
      <c r="M27" s="45">
        <v>6.1391409999999995</v>
      </c>
    </row>
    <row r="28" spans="2:13" x14ac:dyDescent="0.35">
      <c r="B28" s="49">
        <v>43344</v>
      </c>
      <c r="C28" s="27">
        <v>28.671973999999999</v>
      </c>
      <c r="D28" s="28">
        <v>425.75715889190002</v>
      </c>
      <c r="E28" s="27">
        <v>52.495646497116532</v>
      </c>
      <c r="F28" s="28">
        <v>35.86406900268728</v>
      </c>
      <c r="G28" s="29">
        <v>47.504353502883468</v>
      </c>
      <c r="H28" s="28">
        <v>64.135930997312713</v>
      </c>
      <c r="I28" s="27">
        <v>38.742073718913659</v>
      </c>
      <c r="J28" s="29">
        <v>34.911123761239011</v>
      </c>
      <c r="K28" s="29">
        <v>4.2601014996371571</v>
      </c>
      <c r="L28" s="44">
        <v>560</v>
      </c>
      <c r="M28" s="45">
        <v>6.7940259999999997</v>
      </c>
    </row>
    <row r="29" spans="2:13" ht="17.25" thickBot="1" x14ac:dyDescent="0.4">
      <c r="B29" s="50">
        <v>43435</v>
      </c>
      <c r="C29" s="32">
        <v>30.654043999999999</v>
      </c>
      <c r="D29" s="33">
        <v>453.52424808500007</v>
      </c>
      <c r="E29" s="32">
        <v>51.45014100354831</v>
      </c>
      <c r="F29" s="33">
        <v>41.200553267056812</v>
      </c>
      <c r="G29" s="34">
        <v>48.54985899645169</v>
      </c>
      <c r="H29" s="33">
        <v>58.799446732943196</v>
      </c>
      <c r="I29" s="32">
        <v>39.236753328798677</v>
      </c>
      <c r="J29" s="34">
        <v>34.966076567456</v>
      </c>
      <c r="K29" s="34">
        <v>3.7396928307069763</v>
      </c>
      <c r="L29" s="46">
        <v>569</v>
      </c>
      <c r="M29" s="47">
        <v>7.1777479999999994</v>
      </c>
    </row>
    <row r="30" spans="2:13" ht="17.25" thickBot="1" x14ac:dyDescent="0.4">
      <c r="B30" s="56">
        <f>B25+1</f>
        <v>2018</v>
      </c>
      <c r="C30" s="67">
        <f>SUM(C26:C29)</f>
        <v>115.79214099999999</v>
      </c>
      <c r="D30" s="66">
        <f>SUM(D26:D29)</f>
        <v>1666.9762062589002</v>
      </c>
      <c r="E30" s="57">
        <v>52.573832590258448</v>
      </c>
      <c r="F30" s="58">
        <v>37.891815749491762</v>
      </c>
      <c r="G30" s="59">
        <v>47.426167409741545</v>
      </c>
      <c r="H30" s="58">
        <v>62.108184250508238</v>
      </c>
      <c r="I30" s="57">
        <f>I29</f>
        <v>39.236753328798677</v>
      </c>
      <c r="J30" s="59">
        <f>J29</f>
        <v>34.966076567456</v>
      </c>
      <c r="K30" s="59">
        <f t="shared" ref="K30" si="2">K29</f>
        <v>3.7396928307069763</v>
      </c>
      <c r="L30" s="68">
        <f t="shared" ref="L30" si="3">SUM(L26:L29)</f>
        <v>2122</v>
      </c>
      <c r="M30" s="69">
        <f t="shared" ref="M30" si="4">SUM(M26:M29)</f>
        <v>25.148752999999999</v>
      </c>
    </row>
    <row r="31" spans="2:13" x14ac:dyDescent="0.35">
      <c r="B31" s="51">
        <v>43525</v>
      </c>
      <c r="C31" s="37">
        <v>31.516611999999999</v>
      </c>
      <c r="D31" s="38">
        <v>467.14486693390995</v>
      </c>
      <c r="E31" s="37">
        <v>53.421696568654895</v>
      </c>
      <c r="F31" s="38">
        <v>38.589350154266896</v>
      </c>
      <c r="G31" s="39">
        <v>46.578303431345098</v>
      </c>
      <c r="H31" s="38">
        <v>61.416411914243305</v>
      </c>
      <c r="I31" s="37">
        <v>40.179535000682058</v>
      </c>
      <c r="J31" s="39">
        <v>36.068402210237736</v>
      </c>
      <c r="K31" s="39">
        <v>4.0179232070619699</v>
      </c>
      <c r="L31" s="42">
        <v>556</v>
      </c>
      <c r="M31" s="43">
        <v>7.2010749999999994</v>
      </c>
    </row>
    <row r="32" spans="2:13" x14ac:dyDescent="0.35">
      <c r="B32" s="49">
        <v>43617</v>
      </c>
      <c r="C32" s="27">
        <v>30.409071000000001</v>
      </c>
      <c r="D32" s="28">
        <v>475.64450905942005</v>
      </c>
      <c r="E32" s="27">
        <v>49.956715335005889</v>
      </c>
      <c r="F32" s="28">
        <v>36.247317665060429</v>
      </c>
      <c r="G32" s="29">
        <v>50.043284664994111</v>
      </c>
      <c r="H32" s="28">
        <v>63.759919213110663</v>
      </c>
      <c r="I32" s="27">
        <v>41.311209664372925</v>
      </c>
      <c r="J32" s="29">
        <v>37.05508630315483</v>
      </c>
      <c r="K32" s="29">
        <v>4.6574086575473874</v>
      </c>
      <c r="L32" s="44">
        <v>558</v>
      </c>
      <c r="M32" s="45">
        <v>6.8592420000000001</v>
      </c>
    </row>
    <row r="33" spans="2:13" x14ac:dyDescent="0.35">
      <c r="B33" s="49">
        <v>43709</v>
      </c>
      <c r="C33" s="27">
        <v>31.201263000000001</v>
      </c>
      <c r="D33" s="28">
        <v>529.27839144832001</v>
      </c>
      <c r="E33" s="27">
        <v>45.231428577255997</v>
      </c>
      <c r="F33" s="28">
        <v>30.121211736383845</v>
      </c>
      <c r="G33" s="29">
        <v>54.768571422744003</v>
      </c>
      <c r="H33" s="28">
        <v>69.887267264560307</v>
      </c>
      <c r="I33" s="27">
        <v>42.770698216378413</v>
      </c>
      <c r="J33" s="29">
        <v>38.270142532025567</v>
      </c>
      <c r="K33" s="29">
        <v>3.938813729394937</v>
      </c>
      <c r="L33" s="44">
        <v>568</v>
      </c>
      <c r="M33" s="45">
        <v>8.3160550000000004</v>
      </c>
    </row>
    <row r="34" spans="2:13" ht="17.25" thickBot="1" x14ac:dyDescent="0.4">
      <c r="B34" s="50">
        <v>43800</v>
      </c>
      <c r="C34" s="32">
        <v>33.156523999999997</v>
      </c>
      <c r="D34" s="33">
        <v>550.42510224229</v>
      </c>
      <c r="E34" s="32">
        <v>47.858640963454668</v>
      </c>
      <c r="F34" s="33">
        <v>28.848742300255825</v>
      </c>
      <c r="G34" s="34">
        <v>52.141359036545332</v>
      </c>
      <c r="H34" s="33">
        <v>71.160844454671931</v>
      </c>
      <c r="I34" s="32">
        <v>44.159584803984679</v>
      </c>
      <c r="J34" s="34">
        <v>39.668118385437324</v>
      </c>
      <c r="K34" s="34">
        <v>3.8268284968162529</v>
      </c>
      <c r="L34" s="46">
        <v>889</v>
      </c>
      <c r="M34" s="47">
        <v>9.7370909999999995</v>
      </c>
    </row>
    <row r="35" spans="2:13" ht="17.25" thickBot="1" x14ac:dyDescent="0.4">
      <c r="B35" s="56">
        <f>B30+1</f>
        <v>2019</v>
      </c>
      <c r="C35" s="67">
        <f>SUM(C31:C34)</f>
        <v>126.28346999999999</v>
      </c>
      <c r="D35" s="66">
        <f>SUM(D31:D34)</f>
        <v>2022.4928696839399</v>
      </c>
      <c r="E35" s="57">
        <v>49.075085234568952</v>
      </c>
      <c r="F35" s="58">
        <v>33.056474386306768</v>
      </c>
      <c r="G35" s="59">
        <v>50.924914765431048</v>
      </c>
      <c r="H35" s="58">
        <v>66.951420616807582</v>
      </c>
      <c r="I35" s="57">
        <f>I34</f>
        <v>44.159584803984679</v>
      </c>
      <c r="J35" s="59">
        <f>J34</f>
        <v>39.668118385437324</v>
      </c>
      <c r="K35" s="59">
        <f t="shared" ref="K35" si="5">K34</f>
        <v>3.8268284968162529</v>
      </c>
      <c r="L35" s="68">
        <f t="shared" ref="L35" si="6">SUM(L31:L34)</f>
        <v>2571</v>
      </c>
      <c r="M35" s="69">
        <f t="shared" ref="M35" si="7">SUM(M31:M34)</f>
        <v>32.113462999999996</v>
      </c>
    </row>
    <row r="36" spans="2:13" x14ac:dyDescent="0.35">
      <c r="B36" s="51">
        <v>43891</v>
      </c>
      <c r="C36" s="37">
        <v>31.494208</v>
      </c>
      <c r="D36" s="38">
        <v>562.89393455465006</v>
      </c>
      <c r="E36" s="37">
        <v>54.207356216989176</v>
      </c>
      <c r="F36" s="38">
        <v>33.56707421290443</v>
      </c>
      <c r="G36" s="39">
        <v>45.792643783010824</v>
      </c>
      <c r="H36" s="38">
        <v>66.432925787095556</v>
      </c>
      <c r="I36" s="37">
        <v>45.212404147724044</v>
      </c>
      <c r="J36" s="39">
        <v>40.436031165549075</v>
      </c>
      <c r="K36" s="39">
        <v>3.8704403528134104</v>
      </c>
      <c r="L36" s="42">
        <v>672</v>
      </c>
      <c r="M36" s="43">
        <v>8.8987630000000006</v>
      </c>
    </row>
    <row r="37" spans="2:13" x14ac:dyDescent="0.35">
      <c r="B37" s="49">
        <v>43983</v>
      </c>
      <c r="C37" s="27">
        <v>23.737888000000002</v>
      </c>
      <c r="D37" s="28">
        <v>472.20355264031002</v>
      </c>
      <c r="E37" s="27">
        <v>46.547706567835284</v>
      </c>
      <c r="F37" s="28">
        <v>32.122523547328065</v>
      </c>
      <c r="G37" s="29">
        <v>53.452293432164723</v>
      </c>
      <c r="H37" s="28">
        <v>67.877476452671928</v>
      </c>
      <c r="I37" s="27">
        <v>48.279684158735733</v>
      </c>
      <c r="J37" s="29">
        <v>43.112084052883048</v>
      </c>
      <c r="K37" s="29">
        <v>4.3865176372443786</v>
      </c>
      <c r="L37" s="44">
        <v>621</v>
      </c>
      <c r="M37" s="45">
        <v>9.2755279999999996</v>
      </c>
    </row>
    <row r="38" spans="2:13" x14ac:dyDescent="0.35">
      <c r="B38" s="49">
        <v>44075</v>
      </c>
      <c r="C38" s="27">
        <v>29.703389999999999</v>
      </c>
      <c r="D38" s="28">
        <v>520.26821230454993</v>
      </c>
      <c r="E38" s="27">
        <v>45.601525304568327</v>
      </c>
      <c r="F38" s="28">
        <v>31.051040773865061</v>
      </c>
      <c r="G38" s="29">
        <v>54.398474695431673</v>
      </c>
      <c r="H38" s="28">
        <v>68.948959226134932</v>
      </c>
      <c r="I38" s="27">
        <v>50.655033441804576</v>
      </c>
      <c r="J38" s="29">
        <v>45.206996505604501</v>
      </c>
      <c r="K38" s="29">
        <v>4.5264849964143909</v>
      </c>
      <c r="L38" s="44">
        <v>791</v>
      </c>
      <c r="M38" s="45">
        <v>10.719929</v>
      </c>
    </row>
    <row r="39" spans="2:13" ht="17.25" thickBot="1" x14ac:dyDescent="0.4">
      <c r="B39" s="50">
        <v>44166</v>
      </c>
      <c r="C39" s="32">
        <v>31.803512999999999</v>
      </c>
      <c r="D39" s="33">
        <v>567.97838900720001</v>
      </c>
      <c r="E39" s="32">
        <v>44.186716314530742</v>
      </c>
      <c r="F39" s="33">
        <v>28.122674568119628</v>
      </c>
      <c r="G39" s="34">
        <v>55.813283685469251</v>
      </c>
      <c r="H39" s="33">
        <v>71.877325431880351</v>
      </c>
      <c r="I39" s="32">
        <v>52.52322896072824</v>
      </c>
      <c r="J39" s="34">
        <v>46.86324496578446</v>
      </c>
      <c r="K39" s="34">
        <v>4.8875109513486654</v>
      </c>
      <c r="L39" s="46">
        <v>800</v>
      </c>
      <c r="M39" s="47">
        <v>11.588673</v>
      </c>
    </row>
    <row r="40" spans="2:13" ht="17.25" thickBot="1" x14ac:dyDescent="0.4">
      <c r="B40" s="56">
        <f>B35+1</f>
        <v>2020</v>
      </c>
      <c r="C40" s="67">
        <f>SUM(C36:C39)</f>
        <v>116.73899899999999</v>
      </c>
      <c r="D40" s="66">
        <f>SUM(D36:D39)</f>
        <v>2123.3440885067102</v>
      </c>
      <c r="E40" s="57">
        <v>47.413242496177475</v>
      </c>
      <c r="F40" s="58">
        <v>31.157019855520673</v>
      </c>
      <c r="G40" s="59">
        <v>52.586757503822525</v>
      </c>
      <c r="H40" s="58">
        <v>68.842980144479327</v>
      </c>
      <c r="I40" s="57">
        <f>I39</f>
        <v>52.52322896072824</v>
      </c>
      <c r="J40" s="59">
        <f>J39</f>
        <v>46.86324496578446</v>
      </c>
      <c r="K40" s="59">
        <f t="shared" ref="K40" si="8">K39</f>
        <v>4.8875109513486654</v>
      </c>
      <c r="L40" s="68">
        <f t="shared" ref="L40" si="9">SUM(L36:L39)</f>
        <v>2884</v>
      </c>
      <c r="M40" s="69">
        <f t="shared" ref="M40" si="10">SUM(M36:M39)</f>
        <v>40.482893000000004</v>
      </c>
    </row>
    <row r="41" spans="2:13" x14ac:dyDescent="0.35">
      <c r="B41" s="51">
        <v>44256</v>
      </c>
      <c r="C41" s="37">
        <v>31.016480999999999</v>
      </c>
      <c r="D41" s="38">
        <v>566.39218656189007</v>
      </c>
      <c r="E41" s="37">
        <v>44.617786264927574</v>
      </c>
      <c r="F41" s="38">
        <v>29.013731133731714</v>
      </c>
      <c r="G41" s="39">
        <v>55.382213735072426</v>
      </c>
      <c r="H41" s="38">
        <v>70.986268866268276</v>
      </c>
      <c r="I41" s="37">
        <v>54.154078114125866</v>
      </c>
      <c r="J41" s="39">
        <v>47.897236746513641</v>
      </c>
      <c r="K41" s="39">
        <v>4.9025358645321857</v>
      </c>
      <c r="L41" s="42">
        <v>736</v>
      </c>
      <c r="M41" s="43">
        <v>12.735558000000001</v>
      </c>
    </row>
    <row r="42" spans="2:13" x14ac:dyDescent="0.35">
      <c r="B42" s="49">
        <v>44348</v>
      </c>
      <c r="C42" s="27">
        <v>30.466809000000001</v>
      </c>
      <c r="D42" s="28">
        <v>581.86704259969997</v>
      </c>
      <c r="E42" s="27">
        <v>41.219361904414178</v>
      </c>
      <c r="F42" s="28">
        <v>29.001696393570114</v>
      </c>
      <c r="G42" s="29">
        <v>58.780638095585822</v>
      </c>
      <c r="H42" s="28">
        <v>70.998303606429886</v>
      </c>
      <c r="I42" s="27">
        <v>52.992208159032863</v>
      </c>
      <c r="J42" s="29">
        <v>46.404178082392654</v>
      </c>
      <c r="K42" s="29">
        <v>4.7038194484696687</v>
      </c>
      <c r="L42" s="44">
        <v>839</v>
      </c>
      <c r="M42" s="45">
        <v>13.142066000000002</v>
      </c>
    </row>
    <row r="43" spans="2:13" x14ac:dyDescent="0.35">
      <c r="B43" s="49">
        <v>44440</v>
      </c>
      <c r="C43" s="27">
        <v>30.586518000000002</v>
      </c>
      <c r="D43" s="28">
        <v>613.11168067774997</v>
      </c>
      <c r="E43" s="27">
        <v>42.238657121332892</v>
      </c>
      <c r="F43" s="28">
        <v>28.82374039063259</v>
      </c>
      <c r="G43" s="29">
        <v>57.761342878667108</v>
      </c>
      <c r="H43" s="28">
        <v>71.17625960936742</v>
      </c>
      <c r="I43" s="27">
        <v>51.949702063829527</v>
      </c>
      <c r="J43" s="29">
        <v>45.302548451644007</v>
      </c>
      <c r="K43" s="29">
        <v>4.6828311188732634</v>
      </c>
      <c r="L43" s="44">
        <v>779</v>
      </c>
      <c r="M43" s="45">
        <v>12.759765999999999</v>
      </c>
    </row>
    <row r="44" spans="2:13" ht="17.25" thickBot="1" x14ac:dyDescent="0.4">
      <c r="B44" s="50">
        <v>44531</v>
      </c>
      <c r="C44" s="32">
        <v>33.203690000000002</v>
      </c>
      <c r="D44" s="33">
        <v>700.99238271503987</v>
      </c>
      <c r="E44" s="32">
        <v>47.074634946474362</v>
      </c>
      <c r="F44" s="33">
        <v>26.498792301660139</v>
      </c>
      <c r="G44" s="34">
        <v>52.925365053525638</v>
      </c>
      <c r="H44" s="33">
        <v>73.501207698339869</v>
      </c>
      <c r="I44" s="32">
        <v>51.522260522586784</v>
      </c>
      <c r="J44" s="34">
        <v>45.115831343349456</v>
      </c>
      <c r="K44" s="34">
        <v>4.719680336768147</v>
      </c>
      <c r="L44" s="46">
        <v>1083</v>
      </c>
      <c r="M44" s="47">
        <v>16.991610000000001</v>
      </c>
    </row>
    <row r="45" spans="2:13" ht="17.25" thickBot="1" x14ac:dyDescent="0.4">
      <c r="B45" s="62">
        <f>B40+1</f>
        <v>2021</v>
      </c>
      <c r="C45" s="67">
        <f>SUM(C41:C44)</f>
        <v>125.27349799999999</v>
      </c>
      <c r="D45" s="66">
        <f>SUM(D41:D44)</f>
        <v>2462.3632925543798</v>
      </c>
      <c r="E45" s="63">
        <v>43.693768573080533</v>
      </c>
      <c r="F45" s="64">
        <v>28.249073644819273</v>
      </c>
      <c r="G45" s="65">
        <v>56.306231426919474</v>
      </c>
      <c r="H45" s="64">
        <v>71.750926355180709</v>
      </c>
      <c r="I45" s="63">
        <f>I44</f>
        <v>51.522260522586784</v>
      </c>
      <c r="J45" s="65">
        <f>J44</f>
        <v>45.115831343349456</v>
      </c>
      <c r="K45" s="65">
        <f t="shared" ref="K45" si="11">K44</f>
        <v>4.719680336768147</v>
      </c>
      <c r="L45" s="70">
        <f t="shared" ref="L45:M45" si="12">SUM(L41:L44)</f>
        <v>3437</v>
      </c>
      <c r="M45" s="71">
        <f t="shared" si="12"/>
        <v>55.629000000000005</v>
      </c>
    </row>
    <row r="49" spans="20:23" x14ac:dyDescent="0.35">
      <c r="T49" s="72"/>
      <c r="W49" s="73"/>
    </row>
  </sheetData>
  <mergeCells count="10">
    <mergeCell ref="M9:M10"/>
    <mergeCell ref="C9:D9"/>
    <mergeCell ref="E9:F9"/>
    <mergeCell ref="G9:H9"/>
    <mergeCell ref="C8:H8"/>
    <mergeCell ref="I8:M8"/>
    <mergeCell ref="I9:I10"/>
    <mergeCell ref="J9:J10"/>
    <mergeCell ref="K9:K10"/>
    <mergeCell ref="L9:L10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Indicators</vt:lpstr>
      <vt:lpstr>Indicators!Print_Area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Kadah Harriott</dc:creator>
  <cp:lastModifiedBy>Cedron Walters</cp:lastModifiedBy>
  <dcterms:created xsi:type="dcterms:W3CDTF">2022-02-01T02:41:50Z</dcterms:created>
  <dcterms:modified xsi:type="dcterms:W3CDTF">2022-03-15T22:00:39Z</dcterms:modified>
</cp:coreProperties>
</file>