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FS.MA.04 Uses of Funds" sheetId="1" r:id="rId1"/>
    <sheet name="Sheet2" sheetId="2" state="hidden" r:id="rId2"/>
    <sheet name="Sheet3" sheetId="3" state="hidden" r:id="rId3"/>
    <sheet name="1992-1999" sheetId="4" state="hidden" r:id="rId4"/>
    <sheet name="FS.MA.04 Sources of Funds" sheetId="5" r:id="rId5"/>
    <sheet name="Note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</externalReferences>
  <definedNames>
    <definedName name="_xlnm.Print_Area" localSheetId="4">'FS.MA.04 Sources of Funds'!$A$1:$J$72</definedName>
    <definedName name="_xlnm.Print_Area" localSheetId="0">'FS.MA.04 Uses of Funds'!$A$14:$F$255</definedName>
  </definedNames>
  <calcPr fullCalcOnLoad="1"/>
</workbook>
</file>

<file path=xl/sharedStrings.xml><?xml version="1.0" encoding="utf-8"?>
<sst xmlns="http://schemas.openxmlformats.org/spreadsheetml/2006/main" count="199" uniqueCount="81">
  <si>
    <t>BASE MONEY INDICATORS</t>
  </si>
  <si>
    <t>Mar.</t>
  </si>
  <si>
    <t>Dec.</t>
  </si>
  <si>
    <t>Jan.</t>
  </si>
  <si>
    <t>Feb.</t>
  </si>
  <si>
    <t>Apr.</t>
  </si>
  <si>
    <t>May</t>
  </si>
  <si>
    <t>Aug.</t>
  </si>
  <si>
    <t>Oct.</t>
  </si>
  <si>
    <t>Nov.</t>
  </si>
  <si>
    <t>Total</t>
  </si>
  <si>
    <t>COMMERCIAL BANKS</t>
  </si>
  <si>
    <t>Monetary Base is defined as Currency Issue and Commercial Banks' Statutory Cash Reserve and</t>
  </si>
  <si>
    <t>Current Account, and is consistent with Bank of Jamaica's Operating Targets.</t>
  </si>
  <si>
    <t>Monthly</t>
  </si>
  <si>
    <t>Base Money Indicators</t>
  </si>
  <si>
    <t>Commercial Bank</t>
  </si>
  <si>
    <t>Statutary Cash Reserve</t>
  </si>
  <si>
    <t xml:space="preserve">Current Account </t>
  </si>
  <si>
    <t>Currency Issue</t>
  </si>
  <si>
    <t>Total Monetary Base</t>
  </si>
  <si>
    <t>JMD-000</t>
  </si>
  <si>
    <t>Financial Sector</t>
  </si>
  <si>
    <t>Use of Funds</t>
  </si>
  <si>
    <t>Assets</t>
  </si>
  <si>
    <t>Liabilities</t>
  </si>
  <si>
    <t>Open Market Operations</t>
  </si>
  <si>
    <t>Other</t>
  </si>
  <si>
    <t>Net Domestic Assets</t>
  </si>
  <si>
    <t>Current Account</t>
  </si>
  <si>
    <t>Statutory Cash Reserve</t>
  </si>
  <si>
    <t xml:space="preserve">                                                                                                                    </t>
  </si>
  <si>
    <t>Currency</t>
  </si>
  <si>
    <t>Current</t>
  </si>
  <si>
    <t>Period</t>
  </si>
  <si>
    <t>Issue</t>
  </si>
  <si>
    <t>Reserve</t>
  </si>
  <si>
    <t>Account</t>
  </si>
  <si>
    <t>Sept.</t>
  </si>
  <si>
    <t>June</t>
  </si>
  <si>
    <t>July</t>
  </si>
  <si>
    <t>End of                     Currency                             Cash</t>
  </si>
  <si>
    <t>Statutory Cash</t>
  </si>
  <si>
    <t>Sept</t>
  </si>
  <si>
    <t>Mar</t>
  </si>
  <si>
    <t>Apr</t>
  </si>
  <si>
    <t>Jun</t>
  </si>
  <si>
    <t>Jul</t>
  </si>
  <si>
    <t>Aug</t>
  </si>
  <si>
    <t>Sep</t>
  </si>
  <si>
    <t>Oct</t>
  </si>
  <si>
    <t>Dec</t>
  </si>
  <si>
    <t>Net Currency Issue</t>
  </si>
  <si>
    <t>Net Foreign Assets</t>
  </si>
  <si>
    <t>Of which NIR</t>
  </si>
  <si>
    <t>Net Claims on Central Govt</t>
  </si>
  <si>
    <t>Net Other Credit to Commercial Banks</t>
  </si>
  <si>
    <t>Narrow Monetary Base is defined as Commercial Banks' Statutory Cash Reserve and Current Account plus Net Currency Issue and is consistent with Bank of Jamaica's Operating Targets.</t>
  </si>
  <si>
    <t>BANK OF JAMAICA STATISTICS DEPARTMENT</t>
  </si>
  <si>
    <t>Table Code:</t>
  </si>
  <si>
    <t>Category:</t>
  </si>
  <si>
    <t>Monetary Authorities</t>
  </si>
  <si>
    <t>Table Name:</t>
  </si>
  <si>
    <t>Data Range:</t>
  </si>
  <si>
    <t>Frequency:</t>
  </si>
  <si>
    <t>Units:</t>
  </si>
  <si>
    <t>J$ Millions</t>
  </si>
  <si>
    <t>Updated:</t>
  </si>
  <si>
    <t>Last Business Day of the Second Week Following the Reporting Month</t>
  </si>
  <si>
    <r>
      <t xml:space="preserve">For all your data needs or queries, email </t>
    </r>
    <r>
      <rPr>
        <b/>
        <sz val="11"/>
        <color indexed="44"/>
        <rFont val="Calibri"/>
        <family val="2"/>
      </rPr>
      <t>data@boj.org.jm</t>
    </r>
  </si>
  <si>
    <t>FS.MA.04</t>
  </si>
  <si>
    <t>Date</t>
  </si>
  <si>
    <t>'.. - Not available</t>
  </si>
  <si>
    <t>Notes</t>
  </si>
  <si>
    <t>USE OF FUNDS</t>
  </si>
  <si>
    <t>Commercial Banks</t>
  </si>
  <si>
    <t>Domestic Assets</t>
  </si>
  <si>
    <t>SOURCE OF FUNDS</t>
  </si>
  <si>
    <t>Monetary Base</t>
  </si>
  <si>
    <t>Jan 2000 - Apr 2024</t>
  </si>
  <si>
    <t>Jan 2008 - Apr 2024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</si>
</sst>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&quot;J$&quot;* #,##0.00_-;\-&quot;J$&quot;* #,##0.00_-;_-&quot;J$&quot;* &quot;-&quot;??_-;_-@_-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mmmm\ d\,\ yyyy"/>
    <numFmt numFmtId="189" formatCode="_(* #,##0.000_);_(* \(#,##0.000\);_(* &quot;-&quot;??_);_(@_)"/>
    <numFmt numFmtId="190" formatCode="[$-F800]dddd\,\ mmmm\ dd\,\ yyyy"/>
    <numFmt numFmtId="191" formatCode="[$-2009]dddd\,\ mmmm\ dd\,\ yyyy"/>
    <numFmt numFmtId="192" formatCode="[$-409]hh:mm:ss\ am/pm"/>
    <numFmt numFmtId="193" formatCode="yyyy\-mm\-dd"/>
    <numFmt numFmtId="194" formatCode="mmm\-yyyy"/>
    <numFmt numFmtId="195" formatCode="#,##0.000000000"/>
    <numFmt numFmtId="196" formatCode="#,##0.00000"/>
    <numFmt numFmtId="197" formatCode="#,##0.000000"/>
    <numFmt numFmtId="198" formatCode="[$-409]d\-mmm\-yy;@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Schoolbook"/>
      <family val="1"/>
    </font>
    <font>
      <b/>
      <sz val="10"/>
      <name val="Century Schoolbook"/>
      <family val="1"/>
    </font>
    <font>
      <sz val="8"/>
      <name val="Century Schoolbook"/>
      <family val="1"/>
    </font>
    <font>
      <sz val="10"/>
      <name val="Bodoni MT"/>
      <family val="1"/>
    </font>
    <font>
      <sz val="12"/>
      <name val="Century Schoolbook"/>
      <family val="1"/>
    </font>
    <font>
      <b/>
      <sz val="10"/>
      <name val="Arial"/>
      <family val="2"/>
    </font>
    <font>
      <b/>
      <sz val="11"/>
      <color indexed="4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entury Schoolbook"/>
      <family val="1"/>
    </font>
    <font>
      <b/>
      <sz val="16"/>
      <color indexed="9"/>
      <name val="Century Schoolbook"/>
      <family val="1"/>
    </font>
    <font>
      <b/>
      <sz val="10"/>
      <color indexed="8"/>
      <name val="Century Schoolboo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entury Schoolbook"/>
      <family val="1"/>
    </font>
    <font>
      <b/>
      <sz val="16"/>
      <color theme="0"/>
      <name val="Century Schoolbook"/>
      <family val="1"/>
    </font>
    <font>
      <b/>
      <sz val="10"/>
      <color theme="1"/>
      <name val="Century Schoolbook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42" applyNumberFormat="1" applyFont="1" applyAlignment="1">
      <alignment horizontal="right"/>
    </xf>
    <xf numFmtId="0" fontId="5" fillId="0" borderId="0" xfId="0" applyFont="1" applyAlignment="1">
      <alignment/>
    </xf>
    <xf numFmtId="3" fontId="6" fillId="0" borderId="0" xfId="45" applyNumberFormat="1" applyFont="1" applyAlignment="1">
      <alignment horizontal="right"/>
    </xf>
    <xf numFmtId="0" fontId="6" fillId="0" borderId="0" xfId="0" applyFont="1" applyAlignment="1">
      <alignment horizontal="right"/>
    </xf>
    <xf numFmtId="19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6" fillId="0" borderId="0" xfId="45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7" fillId="34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29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27" fillId="35" borderId="0" xfId="0" applyFont="1" applyFill="1" applyAlignment="1">
      <alignment/>
    </xf>
    <xf numFmtId="0" fontId="30" fillId="35" borderId="0" xfId="0" applyFont="1" applyFill="1" applyAlignment="1">
      <alignment/>
    </xf>
    <xf numFmtId="198" fontId="28" fillId="35" borderId="0" xfId="0" applyNumberFormat="1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30" fillId="35" borderId="0" xfId="0" applyFont="1" applyFill="1" applyAlignment="1">
      <alignment horizontal="center"/>
    </xf>
    <xf numFmtId="0" fontId="28" fillId="35" borderId="0" xfId="0" applyFont="1" applyFill="1" applyAlignment="1">
      <alignment horizontal="left"/>
    </xf>
    <xf numFmtId="0" fontId="27" fillId="35" borderId="0" xfId="0" applyFont="1" applyFill="1" applyAlignment="1">
      <alignment horizontal="center"/>
    </xf>
    <xf numFmtId="0" fontId="42" fillId="36" borderId="0" xfId="0" applyFont="1" applyFill="1" applyAlignment="1">
      <alignment horizontal="left"/>
    </xf>
    <xf numFmtId="0" fontId="55" fillId="36" borderId="0" xfId="55" applyFont="1" applyFill="1" applyAlignment="1" applyProtection="1">
      <alignment horizontal="left"/>
      <protection/>
    </xf>
    <xf numFmtId="0" fontId="42" fillId="36" borderId="0" xfId="0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56" fillId="36" borderId="0" xfId="0" applyFont="1" applyFill="1" applyAlignment="1">
      <alignment horizontal="left"/>
    </xf>
    <xf numFmtId="0" fontId="56" fillId="36" borderId="10" xfId="0" applyFont="1" applyFill="1" applyBorder="1" applyAlignment="1">
      <alignment horizontal="center" vertical="center" wrapText="1"/>
    </xf>
    <xf numFmtId="198" fontId="29" fillId="0" borderId="10" xfId="0" applyNumberFormat="1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center"/>
    </xf>
    <xf numFmtId="3" fontId="58" fillId="37" borderId="10" xfId="0" applyNumberFormat="1" applyFont="1" applyFill="1" applyBorder="1" applyAlignment="1">
      <alignment horizontal="center"/>
    </xf>
    <xf numFmtId="0" fontId="56" fillId="36" borderId="0" xfId="60" applyFont="1" applyFill="1">
      <alignment/>
      <protection/>
    </xf>
    <xf numFmtId="0" fontId="57" fillId="33" borderId="0" xfId="0" applyFont="1" applyFill="1" applyAlignment="1">
      <alignment/>
    </xf>
    <xf numFmtId="0" fontId="29" fillId="33" borderId="0" xfId="60" applyFont="1" applyFill="1">
      <alignment/>
      <protection/>
    </xf>
    <xf numFmtId="0" fontId="59" fillId="33" borderId="0" xfId="0" applyFont="1" applyFill="1" applyAlignment="1">
      <alignment horizontal="left"/>
    </xf>
    <xf numFmtId="0" fontId="5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0" fontId="56" fillId="38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60" fillId="36" borderId="0" xfId="0" applyFont="1" applyFill="1" applyAlignment="1">
      <alignment horizontal="center"/>
    </xf>
    <xf numFmtId="0" fontId="56" fillId="39" borderId="14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40" borderId="15" xfId="0" applyFont="1" applyFill="1" applyBorder="1" applyAlignment="1">
      <alignment horizontal="center" vertical="center" wrapText="1"/>
    </xf>
    <xf numFmtId="0" fontId="56" fillId="40" borderId="0" xfId="0" applyFont="1" applyFill="1" applyBorder="1" applyAlignment="1">
      <alignment horizontal="center" vertical="center" wrapText="1"/>
    </xf>
    <xf numFmtId="0" fontId="56" fillId="36" borderId="16" xfId="0" applyFont="1" applyFill="1" applyBorder="1" applyAlignment="1">
      <alignment horizontal="center" vertical="center" wrapText="1"/>
    </xf>
    <xf numFmtId="0" fontId="56" fillId="36" borderId="17" xfId="0" applyFont="1" applyFill="1" applyBorder="1" applyAlignment="1">
      <alignment horizontal="center" vertical="center" wrapText="1"/>
    </xf>
    <xf numFmtId="0" fontId="56" fillId="36" borderId="15" xfId="0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1" fillId="33" borderId="0" xfId="0" applyFont="1" applyFill="1" applyAlignment="1">
      <alignment horizontal="center"/>
    </xf>
    <xf numFmtId="0" fontId="56" fillId="39" borderId="14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41" borderId="11" xfId="0" applyFont="1" applyFill="1" applyBorder="1" applyAlignment="1">
      <alignment horizontal="center" vertical="center" wrapText="1"/>
    </xf>
    <xf numFmtId="0" fontId="56" fillId="41" borderId="12" xfId="0" applyFont="1" applyFill="1" applyBorder="1" applyAlignment="1">
      <alignment horizontal="center" vertical="center" wrapText="1"/>
    </xf>
    <xf numFmtId="0" fontId="56" fillId="42" borderId="11" xfId="0" applyFont="1" applyFill="1" applyBorder="1" applyAlignment="1">
      <alignment horizontal="center" vertical="center" wrapText="1"/>
    </xf>
    <xf numFmtId="0" fontId="56" fillId="42" borderId="12" xfId="0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externalLink" Target="externalLinks/externalLink69.xml" /><Relationship Id="rId78" Type="http://schemas.openxmlformats.org/officeDocument/2006/relationships/externalLink" Target="externalLinks/externalLink70.xml" /><Relationship Id="rId79" Type="http://schemas.openxmlformats.org/officeDocument/2006/relationships/externalLink" Target="externalLinks/externalLink71.xml" /><Relationship Id="rId80" Type="http://schemas.openxmlformats.org/officeDocument/2006/relationships/externalLink" Target="externalLinks/externalLink72.xml" /><Relationship Id="rId81" Type="http://schemas.openxmlformats.org/officeDocument/2006/relationships/externalLink" Target="externalLinks/externalLink73.xml" /><Relationship Id="rId82" Type="http://schemas.openxmlformats.org/officeDocument/2006/relationships/externalLink" Target="externalLinks/externalLink74.xml" /><Relationship Id="rId83" Type="http://schemas.openxmlformats.org/officeDocument/2006/relationships/externalLink" Target="externalLinks/externalLink75.xml" /><Relationship Id="rId84" Type="http://schemas.openxmlformats.org/officeDocument/2006/relationships/externalLink" Target="externalLinks/externalLink76.xml" /><Relationship Id="rId85" Type="http://schemas.openxmlformats.org/officeDocument/2006/relationships/externalLink" Target="externalLinks/externalLink77.xml" /><Relationship Id="rId86" Type="http://schemas.openxmlformats.org/officeDocument/2006/relationships/externalLink" Target="externalLinks/externalLink78.xml" /><Relationship Id="rId87" Type="http://schemas.openxmlformats.org/officeDocument/2006/relationships/externalLink" Target="externalLinks/externalLink79.xml" /><Relationship Id="rId88" Type="http://schemas.openxmlformats.org/officeDocument/2006/relationships/externalLink" Target="externalLinks/externalLink80.xml" /><Relationship Id="rId89" Type="http://schemas.openxmlformats.org/officeDocument/2006/relationships/externalLink" Target="externalLinks/externalLink81.xml" /><Relationship Id="rId90" Type="http://schemas.openxmlformats.org/officeDocument/2006/relationships/externalLink" Target="externalLinks/externalLink82.xml" /><Relationship Id="rId91" Type="http://schemas.openxmlformats.org/officeDocument/2006/relationships/externalLink" Target="externalLinks/externalLink83.xml" /><Relationship Id="rId92" Type="http://schemas.openxmlformats.org/officeDocument/2006/relationships/externalLink" Target="externalLinks/externalLink84.xml" /><Relationship Id="rId93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86.xml" /><Relationship Id="rId95" Type="http://schemas.openxmlformats.org/officeDocument/2006/relationships/externalLink" Target="externalLinks/externalLink87.xml" /><Relationship Id="rId96" Type="http://schemas.openxmlformats.org/officeDocument/2006/relationships/externalLink" Target="externalLinks/externalLink88.xml" /><Relationship Id="rId97" Type="http://schemas.openxmlformats.org/officeDocument/2006/relationships/externalLink" Target="externalLinks/externalLink89.xml" /><Relationship Id="rId98" Type="http://schemas.openxmlformats.org/officeDocument/2006/relationships/externalLink" Target="externalLinks/externalLink90.xml" /><Relationship Id="rId99" Type="http://schemas.openxmlformats.org/officeDocument/2006/relationships/externalLink" Target="externalLinks/externalLink91.xml" /><Relationship Id="rId100" Type="http://schemas.openxmlformats.org/officeDocument/2006/relationships/externalLink" Target="externalLinks/externalLink92.xml" /><Relationship Id="rId101" Type="http://schemas.openxmlformats.org/officeDocument/2006/relationships/externalLink" Target="externalLinks/externalLink93.xml" /><Relationship Id="rId102" Type="http://schemas.openxmlformats.org/officeDocument/2006/relationships/externalLink" Target="externalLinks/externalLink94.xml" /><Relationship Id="rId103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96.xml" /><Relationship Id="rId105" Type="http://schemas.openxmlformats.org/officeDocument/2006/relationships/externalLink" Target="externalLinks/externalLink97.xml" /><Relationship Id="rId106" Type="http://schemas.openxmlformats.org/officeDocument/2006/relationships/externalLink" Target="externalLinks/externalLink98.xml" /><Relationship Id="rId107" Type="http://schemas.openxmlformats.org/officeDocument/2006/relationships/externalLink" Target="externalLinks/externalLink99.xml" /><Relationship Id="rId108" Type="http://schemas.openxmlformats.org/officeDocument/2006/relationships/externalLink" Target="externalLinks/externalLink100.xml" /><Relationship Id="rId109" Type="http://schemas.openxmlformats.org/officeDocument/2006/relationships/externalLink" Target="externalLinks/externalLink101.xml" /><Relationship Id="rId110" Type="http://schemas.openxmlformats.org/officeDocument/2006/relationships/externalLink" Target="externalLinks/externalLink102.xml" /><Relationship Id="rId111" Type="http://schemas.openxmlformats.org/officeDocument/2006/relationships/externalLink" Target="externalLinks/externalLink103.xml" /><Relationship Id="rId112" Type="http://schemas.openxmlformats.org/officeDocument/2006/relationships/externalLink" Target="externalLinks/externalLink104.xml" /><Relationship Id="rId113" Type="http://schemas.openxmlformats.org/officeDocument/2006/relationships/externalLink" Target="externalLinks/externalLink105.xml" /><Relationship Id="rId114" Type="http://schemas.openxmlformats.org/officeDocument/2006/relationships/externalLink" Target="externalLinks/externalLink106.xml" /><Relationship Id="rId115" Type="http://schemas.openxmlformats.org/officeDocument/2006/relationships/externalLink" Target="externalLinks/externalLink107.xml" /><Relationship Id="rId116" Type="http://schemas.openxmlformats.org/officeDocument/2006/relationships/externalLink" Target="externalLinks/externalLink108.xml" /><Relationship Id="rId117" Type="http://schemas.openxmlformats.org/officeDocument/2006/relationships/externalLink" Target="externalLinks/externalLink109.xml" /><Relationship Id="rId118" Type="http://schemas.openxmlformats.org/officeDocument/2006/relationships/externalLink" Target="externalLinks/externalLink110.xml" /><Relationship Id="rId119" Type="http://schemas.openxmlformats.org/officeDocument/2006/relationships/externalLink" Target="externalLinks/externalLink111.xml" /><Relationship Id="rId120" Type="http://schemas.openxmlformats.org/officeDocument/2006/relationships/externalLink" Target="externalLinks/externalLink112.xml" /><Relationship Id="rId121" Type="http://schemas.openxmlformats.org/officeDocument/2006/relationships/externalLink" Target="externalLinks/externalLink113.xml" /><Relationship Id="rId122" Type="http://schemas.openxmlformats.org/officeDocument/2006/relationships/externalLink" Target="externalLinks/externalLink114.xml" /><Relationship Id="rId123" Type="http://schemas.openxmlformats.org/officeDocument/2006/relationships/externalLink" Target="externalLinks/externalLink115.xml" /><Relationship Id="rId124" Type="http://schemas.openxmlformats.org/officeDocument/2006/relationships/externalLink" Target="externalLinks/externalLink116.xml" /><Relationship Id="rId125" Type="http://schemas.openxmlformats.org/officeDocument/2006/relationships/externalLink" Target="externalLinks/externalLink117.xml" /><Relationship Id="rId126" Type="http://schemas.openxmlformats.org/officeDocument/2006/relationships/externalLink" Target="externalLinks/externalLink118.xml" /><Relationship Id="rId127" Type="http://schemas.openxmlformats.org/officeDocument/2006/relationships/externalLink" Target="externalLinks/externalLink119.xml" /><Relationship Id="rId128" Type="http://schemas.openxmlformats.org/officeDocument/2006/relationships/externalLink" Target="externalLinks/externalLink120.xml" /><Relationship Id="rId129" Type="http://schemas.openxmlformats.org/officeDocument/2006/relationships/externalLink" Target="externalLinks/externalLink121.xml" /><Relationship Id="rId130" Type="http://schemas.openxmlformats.org/officeDocument/2006/relationships/externalLink" Target="externalLinks/externalLink122.xml" /><Relationship Id="rId131" Type="http://schemas.openxmlformats.org/officeDocument/2006/relationships/externalLink" Target="externalLinks/externalLink123.xml" /><Relationship Id="rId132" Type="http://schemas.openxmlformats.org/officeDocument/2006/relationships/externalLink" Target="externalLinks/externalLink124.xml" /><Relationship Id="rId133" Type="http://schemas.openxmlformats.org/officeDocument/2006/relationships/externalLink" Target="externalLinks/externalLink125.xml" /><Relationship Id="rId134" Type="http://schemas.openxmlformats.org/officeDocument/2006/relationships/externalLink" Target="externalLinks/externalLink126.xml" /><Relationship Id="rId135" Type="http://schemas.openxmlformats.org/officeDocument/2006/relationships/externalLink" Target="externalLinks/externalLink127.xml" /><Relationship Id="rId136" Type="http://schemas.openxmlformats.org/officeDocument/2006/relationships/externalLink" Target="externalLinks/externalLink128.xml" /><Relationship Id="rId137" Type="http://schemas.openxmlformats.org/officeDocument/2006/relationships/externalLink" Target="externalLinks/externalLink129.xml" /><Relationship Id="rId138" Type="http://schemas.openxmlformats.org/officeDocument/2006/relationships/externalLink" Target="externalLinks/externalLink130.xml" /><Relationship Id="rId139" Type="http://schemas.openxmlformats.org/officeDocument/2006/relationships/externalLink" Target="externalLinks/externalLink131.xml" /><Relationship Id="rId140" Type="http://schemas.openxmlformats.org/officeDocument/2006/relationships/externalLink" Target="externalLinks/externalLink132.xml" /><Relationship Id="rId141" Type="http://schemas.openxmlformats.org/officeDocument/2006/relationships/externalLink" Target="externalLinks/externalLink133.xml" /><Relationship Id="rId142" Type="http://schemas.openxmlformats.org/officeDocument/2006/relationships/externalLink" Target="externalLinks/externalLink134.xml" /><Relationship Id="rId143" Type="http://schemas.openxmlformats.org/officeDocument/2006/relationships/externalLink" Target="externalLinks/externalLink135.xml" /><Relationship Id="rId144" Type="http://schemas.openxmlformats.org/officeDocument/2006/relationships/externalLink" Target="externalLinks/externalLink136.xml" /><Relationship Id="rId145" Type="http://schemas.openxmlformats.org/officeDocument/2006/relationships/externalLink" Target="externalLinks/externalLink137.xml" /><Relationship Id="rId146" Type="http://schemas.openxmlformats.org/officeDocument/2006/relationships/externalLink" Target="externalLinks/externalLink138.xml" /><Relationship Id="rId147" Type="http://schemas.openxmlformats.org/officeDocument/2006/relationships/externalLink" Target="externalLinks/externalLink139.xml" /><Relationship Id="rId148" Type="http://schemas.openxmlformats.org/officeDocument/2006/relationships/externalLink" Target="externalLinks/externalLink140.xml" /><Relationship Id="rId149" Type="http://schemas.openxmlformats.org/officeDocument/2006/relationships/externalLink" Target="externalLinks/externalLink141.xml" /><Relationship Id="rId150" Type="http://schemas.openxmlformats.org/officeDocument/2006/relationships/externalLink" Target="externalLinks/externalLink142.xml" /><Relationship Id="rId151" Type="http://schemas.openxmlformats.org/officeDocument/2006/relationships/externalLink" Target="externalLinks/externalLink143.xml" /><Relationship Id="rId152" Type="http://schemas.openxmlformats.org/officeDocument/2006/relationships/externalLink" Target="externalLinks/externalLink144.xml" /><Relationship Id="rId153" Type="http://schemas.openxmlformats.org/officeDocument/2006/relationships/externalLink" Target="externalLinks/externalLink145.xml" /><Relationship Id="rId154" Type="http://schemas.openxmlformats.org/officeDocument/2006/relationships/externalLink" Target="externalLinks/externalLink146.xml" /><Relationship Id="rId155" Type="http://schemas.openxmlformats.org/officeDocument/2006/relationships/externalLink" Target="externalLinks/externalLink147.xml" /><Relationship Id="rId156" Type="http://schemas.openxmlformats.org/officeDocument/2006/relationships/externalLink" Target="externalLinks/externalLink148.xml" /><Relationship Id="rId157" Type="http://schemas.openxmlformats.org/officeDocument/2006/relationships/externalLink" Target="externalLinks/externalLink149.xml" /><Relationship Id="rId158" Type="http://schemas.openxmlformats.org/officeDocument/2006/relationships/externalLink" Target="externalLinks/externalLink150.xml" /><Relationship Id="rId159" Type="http://schemas.openxmlformats.org/officeDocument/2006/relationships/externalLink" Target="externalLinks/externalLink151.xml" /><Relationship Id="rId160" Type="http://schemas.openxmlformats.org/officeDocument/2006/relationships/externalLink" Target="externalLinks/externalLink152.xml" /><Relationship Id="rId161" Type="http://schemas.openxmlformats.org/officeDocument/2006/relationships/externalLink" Target="externalLinks/externalLink153.xml" /><Relationship Id="rId162" Type="http://schemas.openxmlformats.org/officeDocument/2006/relationships/externalLink" Target="externalLinks/externalLink154.xml" /><Relationship Id="rId163" Type="http://schemas.openxmlformats.org/officeDocument/2006/relationships/externalLink" Target="externalLinks/externalLink155.xml" /><Relationship Id="rId164" Type="http://schemas.openxmlformats.org/officeDocument/2006/relationships/externalLink" Target="externalLinks/externalLink156.xml" /><Relationship Id="rId165" Type="http://schemas.openxmlformats.org/officeDocument/2006/relationships/externalLink" Target="externalLinks/externalLink157.xml" /><Relationship Id="rId166" Type="http://schemas.openxmlformats.org/officeDocument/2006/relationships/externalLink" Target="externalLinks/externalLink158.xml" /><Relationship Id="rId167" Type="http://schemas.openxmlformats.org/officeDocument/2006/relationships/externalLink" Target="externalLinks/externalLink159.xml" /><Relationship Id="rId168" Type="http://schemas.openxmlformats.org/officeDocument/2006/relationships/externalLink" Target="externalLinks/externalLink160.xml" /><Relationship Id="rId169" Type="http://schemas.openxmlformats.org/officeDocument/2006/relationships/externalLink" Target="externalLinks/externalLink161.xml" /><Relationship Id="rId170" Type="http://schemas.openxmlformats.org/officeDocument/2006/relationships/externalLink" Target="externalLinks/externalLink162.xml" /><Relationship Id="rId171" Type="http://schemas.openxmlformats.org/officeDocument/2006/relationships/externalLink" Target="externalLinks/externalLink163.xml" /><Relationship Id="rId172" Type="http://schemas.openxmlformats.org/officeDocument/2006/relationships/externalLink" Target="externalLinks/externalLink164.xml" /><Relationship Id="rId173" Type="http://schemas.openxmlformats.org/officeDocument/2006/relationships/externalLink" Target="externalLinks/externalLink165.xml" /><Relationship Id="rId174" Type="http://schemas.openxmlformats.org/officeDocument/2006/relationships/externalLink" Target="externalLinks/externalLink166.xml" /><Relationship Id="rId175" Type="http://schemas.openxmlformats.org/officeDocument/2006/relationships/externalLink" Target="externalLinks/externalLink167.xml" /><Relationship Id="rId1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142875</xdr:rowOff>
    </xdr:from>
    <xdr:to>
      <xdr:col>5</xdr:col>
      <xdr:colOff>809625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72150" y="781050"/>
          <a:ext cx="466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3</xdr:row>
      <xdr:rowOff>57150</xdr:rowOff>
    </xdr:from>
    <xdr:to>
      <xdr:col>5</xdr:col>
      <xdr:colOff>781050</xdr:colOff>
      <xdr:row>7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5325"/>
          <a:ext cx="466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elles\Local%20Settings\Temporary%20Internet%20Files\OLK31\Base%20Money%20%20NIR-%20December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April%202011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September%202018.xlsx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October%202018.xlsx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November%202018.xlsx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December%202018.xlsx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anuary%202019.xlsx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February%202019.xlsx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rch%202019.xlsx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pril%202019.xlsx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19.xlsx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19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May%202011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19.xlsx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ugust%202019.xlsx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September%202019.xlsx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October%202019.xlsx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November%202019.xlsx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December%202019.xlsx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anuary%202020.xlsx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February%202020.xlsx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rch%202020.xlsx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pril%202020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june%202011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20.xlsx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20.xlsx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20.xlsx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ugust%202020.xlsx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September%202020.xlsx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October%202020.xlsx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November%202020.xlsx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December%202020.xlsx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anuary%202021.xlsx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February%20202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july%20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rch%202021.xlsx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April%202021.xlsx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21.xlsx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21.xlsx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21.xlsx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ugust%202021.xlsx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September%202021.xlsx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October%202021.xlsx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November%202021.xlsx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December%20202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August%202011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anuary%202022.xlsx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Copy%20of%20Base%20Money%20%20NIR%20-%20February%202022.xlsx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rch%202022.xlsx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pril%202022.xlsx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22.xlsx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22.xlsx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22.xlsx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August%202022.xlsx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September%202022.xlsx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October%20202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september%2020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November%202022.xlsx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December%202022.xlsx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January%202023.xlsx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February%202023.xlsx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March%202023.xlsx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April%202023.xlsx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May%202023.xlsx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June%202023.xlsx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July%202023.xlsx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August%202023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October%202011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September%202023.xlsx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October%202023.xlsx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November%202023.xlsx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December%202023.xlsx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\DSSU%20files\NIR%20Table%2029\NIR_Base%20Money_%20EIP\2024%20NIR\Base%20Money%20%20NIR%20-February%202024.xlsx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\DSSU%20files\NIR%20Table%2029\NIR_Base%20Money_%20EIP\2024%20NIR\Base%20Money%20%20NIR%20-January%202024.xlsx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\DSSU%20files\NIR%20Table%2029\NIR_Base%20Money_%20EIP\2024%20NIR\Base%20Money%20%20NIR%20-March%202024.xlsx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\DSSU%20files\NIR%20Table%2029\NIR_Base%20Money_%20EIP\2024%20NIR\Base%20Money%20%20NIR%20-April%202024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November%2020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S\AppData\Local\Microsoft\Windows\Temporary%20Internet%20Files\Content.Outlook\38WDVN75\Base%20Money%20NIR-February%202012%20(2)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February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elleS\Local%20Settings\Temporary%20Internet%20Files\OLK67\Base%20Money%20%20NIR-March-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S\AppData\Local\Microsoft\Windows\Temporary%20Internet%20Files\Content.Outlook\38WDVN75\Base%20Money%20NIR-April%20201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May%202012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June%20201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July%202012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March%202012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Base%20Money%20NIR-April%202012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August%202012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september%202012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%20September-2008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august-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April-201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Copy%20of%20Copy%20of%20Base%20Money%20NIR-%20January%202013%20(3)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october%202012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november%202012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NIR-december%202012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S\AppData\Local\Microsoft\Windows\Temporary%20Internet%20Files\Content.Outlook\38WDVN75\Base%20Money%20NIR-%20March%202013.xlsx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January%202013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March%202013.xlsx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April%202013.xlsx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%20June%202013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%20July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May-201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-%20October-2008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-%20May-2008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-%20January%2020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Aug%202013.xlsx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%20Nov%202013.xlsx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Dec%202013a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NIR-%20Feb%202014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Apr%202014%20(4)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&amp;%20NIR%20-%20May2014.xlsx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June%202014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june-2010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NIR-July%202014.xlsx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Copy%20of%20Base%20Money%20%20NIR%20-%20August%202014.xlsx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Sept%202014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Oct%202014.xlsx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chelleS\AppData\Local\Microsoft\Windows\Temporary%20Internet%20Files\Content.Outlook\38WDVN75\Base%20Money%20%20NIR%20-%20Nov%202014.xlsx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Dec%202014.xlsx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Jan%202015.xlsx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Feb%202015.xlsx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Mar%202015.xlsx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Copy%20of%20Base%20Money%20%20NIR%20-%20Apr%202015%20(7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July-201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June%202015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July%202015.xlsx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august%202015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September%202015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October%202015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November%202015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December%202015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January%202016.xlsx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February%202016.xlsx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March%20201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%20august-2010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-%20January%2020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August%202016.xlsx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September%202016.xlsx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october%202016.xlsx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November%202016.xlsx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December%202016.xlsx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January%202017.xlsx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February%202017.xlsx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April%202017.xlsx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May%202017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september2010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%20data\Base%20Money%20%20NIR%20-%20March%202017.xlsx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june%202017.xlsx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July%202017.xlsx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August%202017%20(New).xlsx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september%202017%20(New).xlsx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October%202017%20(New).xlsx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november%202017%20(New).xlsx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December%202017.xlsx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January%202018.xlsx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DSSU%20files\NIR%20Table%2029\NIR_Base%20Money_%20EIP\Base%20Money%20%20NIR%20-%20February%2020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_Server\EIP_Shared\Kai-Anne\New%20tables%20Revised%20Digest\NIR%20data\Base%20Money%20%20NIR-december2010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ugust%202018.xlsx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18.xlsx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pril%202018.xlsx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rch%202018.xlsx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18.xlsx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18.xlsx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April%202016.xlsx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May%202016.xlsx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ne%202016.xlsx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EIP_Shared\DSSU%20files\NIR%20Table%2029\NIR_Base%20Money_%20EIP\Base%20Money%20%20NIR%20-%20July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51856.19</v>
          </cell>
        </row>
        <row r="15">
          <cell r="J15">
            <v>29204.95</v>
          </cell>
        </row>
        <row r="16">
          <cell r="J16">
            <v>55.03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52544.17</v>
          </cell>
        </row>
        <row r="18">
          <cell r="J18">
            <v>28801.83</v>
          </cell>
        </row>
        <row r="19">
          <cell r="J19">
            <v>53.3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455276.41485534114</v>
          </cell>
        </row>
        <row r="24">
          <cell r="H24">
            <v>-69158.42258261093</v>
          </cell>
        </row>
        <row r="28">
          <cell r="H28">
            <v>167156.0869050544</v>
          </cell>
        </row>
        <row r="30">
          <cell r="H30">
            <v>-117584.72293066482</v>
          </cell>
        </row>
        <row r="32">
          <cell r="H32">
            <v>-65665.84363051</v>
          </cell>
        </row>
        <row r="34">
          <cell r="H34">
            <v>-192657.87289696978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441400.05755391583</v>
          </cell>
        </row>
        <row r="24">
          <cell r="H24">
            <v>-68214.61507827754</v>
          </cell>
        </row>
        <row r="28">
          <cell r="H28">
            <v>164748.4735653863</v>
          </cell>
        </row>
        <row r="30">
          <cell r="H30">
            <v>-108208.7159306648</v>
          </cell>
        </row>
        <row r="32">
          <cell r="H32">
            <v>-62994.81144112</v>
          </cell>
        </row>
        <row r="34">
          <cell r="H34">
            <v>-189010.2966068198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436943.89965164475</v>
          </cell>
        </row>
        <row r="24">
          <cell r="H24">
            <v>-67110.89535327288</v>
          </cell>
        </row>
        <row r="28">
          <cell r="H28">
            <v>162659.20335339275</v>
          </cell>
        </row>
        <row r="30">
          <cell r="H30">
            <v>-106624.7159306648</v>
          </cell>
        </row>
        <row r="32">
          <cell r="H32">
            <v>-62378.16562412</v>
          </cell>
        </row>
        <row r="34">
          <cell r="H34">
            <v>-186130.4855131098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450373.16826484556</v>
          </cell>
        </row>
        <row r="24">
          <cell r="H24">
            <v>-67182.45583254105</v>
          </cell>
        </row>
        <row r="28">
          <cell r="H28">
            <v>137291.57406278007</v>
          </cell>
        </row>
        <row r="30">
          <cell r="H30">
            <v>-73962.09493066481</v>
          </cell>
        </row>
        <row r="32">
          <cell r="H32">
            <v>-63233.15261203</v>
          </cell>
        </row>
        <row r="34">
          <cell r="H34">
            <v>-180739.9700164198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454318.0911278437</v>
          </cell>
        </row>
        <row r="24">
          <cell r="H24">
            <v>-67661.16083998319</v>
          </cell>
        </row>
        <row r="28">
          <cell r="H28">
            <v>142030.05602838408</v>
          </cell>
        </row>
        <row r="30">
          <cell r="H30">
            <v>-90828.88193066481</v>
          </cell>
        </row>
        <row r="32">
          <cell r="H32">
            <v>-67428.95502003</v>
          </cell>
        </row>
        <row r="34">
          <cell r="H34">
            <v>-182235.10630006978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451194.79273347126</v>
          </cell>
        </row>
        <row r="24">
          <cell r="H24">
            <v>-67529.77056548848</v>
          </cell>
        </row>
        <row r="28">
          <cell r="H28">
            <v>143534.6743752518</v>
          </cell>
        </row>
        <row r="30">
          <cell r="H30">
            <v>-90626.88193066481</v>
          </cell>
        </row>
        <row r="32">
          <cell r="H32">
            <v>-64293.3335162</v>
          </cell>
        </row>
        <row r="34">
          <cell r="H34">
            <v>-182150.83819414978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459912.49148786993</v>
          </cell>
        </row>
        <row r="24">
          <cell r="H24">
            <v>-66381.612810849</v>
          </cell>
        </row>
        <row r="28">
          <cell r="H28">
            <v>122087.24686745366</v>
          </cell>
        </row>
        <row r="30">
          <cell r="H30">
            <v>-58532.88193066481</v>
          </cell>
        </row>
        <row r="32">
          <cell r="H32">
            <v>-65541.89342494</v>
          </cell>
        </row>
        <row r="34">
          <cell r="H34">
            <v>-177528.2547778798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451112.7814068806</v>
          </cell>
        </row>
        <row r="24">
          <cell r="H24">
            <v>-65968.34947488288</v>
          </cell>
        </row>
        <row r="28">
          <cell r="H28">
            <v>129932.76197055691</v>
          </cell>
        </row>
        <row r="30">
          <cell r="H30">
            <v>-49910.885836164816</v>
          </cell>
        </row>
        <row r="32">
          <cell r="H32">
            <v>-70501.26497745</v>
          </cell>
        </row>
        <row r="34">
          <cell r="H34">
            <v>-178095.1946477798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456620.4117111176</v>
          </cell>
        </row>
        <row r="24">
          <cell r="H24">
            <v>-64427.535883125056</v>
          </cell>
        </row>
        <row r="28">
          <cell r="H28">
            <v>121097.07405415206</v>
          </cell>
        </row>
        <row r="30">
          <cell r="H30">
            <v>-47058.32147406481</v>
          </cell>
        </row>
        <row r="32">
          <cell r="H32">
            <v>-68672.31295508001</v>
          </cell>
        </row>
        <row r="34">
          <cell r="H34">
            <v>-178765.8276410898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451256.7423404125</v>
          </cell>
        </row>
        <row r="24">
          <cell r="H24">
            <v>-64042.10414375172</v>
          </cell>
        </row>
        <row r="28">
          <cell r="H28">
            <v>119278.29476902379</v>
          </cell>
        </row>
        <row r="30">
          <cell r="H30">
            <v>-56504.49270701481</v>
          </cell>
        </row>
        <row r="32">
          <cell r="H32">
            <v>-67623.46416711</v>
          </cell>
        </row>
        <row r="34">
          <cell r="H34">
            <v>-178046.32122466978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</sheetNames>
    <sheetDataSet>
      <sheetData sheetId="0">
        <row r="7">
          <cell r="H7">
            <v>50442.57</v>
          </cell>
        </row>
        <row r="13">
          <cell r="H13">
            <v>28826.65</v>
          </cell>
        </row>
        <row r="15">
          <cell r="H15">
            <v>88.632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439864.38050724095</v>
          </cell>
        </row>
        <row r="24">
          <cell r="H24">
            <v>-63360.780660043434</v>
          </cell>
        </row>
        <row r="28">
          <cell r="H28">
            <v>145833.09666364707</v>
          </cell>
        </row>
        <row r="30">
          <cell r="H30">
            <v>-64288.35756896481</v>
          </cell>
        </row>
        <row r="32">
          <cell r="H32">
            <v>-69952.3835258</v>
          </cell>
        </row>
        <row r="34">
          <cell r="H34">
            <v>-180321.7837996398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437637.9935794575</v>
          </cell>
        </row>
        <row r="24">
          <cell r="H24">
            <v>-63034.62986459687</v>
          </cell>
        </row>
        <row r="28">
          <cell r="H28">
            <v>154727.04906302397</v>
          </cell>
        </row>
        <row r="30">
          <cell r="H30">
            <v>-62924.81691131481</v>
          </cell>
        </row>
        <row r="32">
          <cell r="H32">
            <v>-69702.43762539</v>
          </cell>
        </row>
        <row r="34">
          <cell r="H34">
            <v>-175238.0947253398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456945.36404739437</v>
          </cell>
        </row>
        <row r="24">
          <cell r="H24">
            <v>-61726.5113772268</v>
          </cell>
        </row>
        <row r="28">
          <cell r="H28">
            <v>120036.17431266703</v>
          </cell>
        </row>
        <row r="30">
          <cell r="H30">
            <v>-56565.47571001481</v>
          </cell>
        </row>
        <row r="32">
          <cell r="H32">
            <v>-68898.94775831</v>
          </cell>
        </row>
        <row r="34">
          <cell r="H34">
            <v>-169657.2513438898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466504.11052142567</v>
          </cell>
        </row>
        <row r="24">
          <cell r="H24">
            <v>-62161.42986630897</v>
          </cell>
        </row>
        <row r="28">
          <cell r="H28">
            <v>104127.56281760764</v>
          </cell>
        </row>
        <row r="30">
          <cell r="H30">
            <v>-52384.53281264454</v>
          </cell>
        </row>
        <row r="32">
          <cell r="H32">
            <v>-72141.35841699</v>
          </cell>
        </row>
        <row r="34">
          <cell r="H34">
            <v>-166273.85654016977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456935.0782073847</v>
          </cell>
        </row>
        <row r="24">
          <cell r="H24">
            <v>-60719.5998406553</v>
          </cell>
        </row>
        <row r="28">
          <cell r="H28">
            <v>103713.24950785488</v>
          </cell>
        </row>
        <row r="30">
          <cell r="H30">
            <v>-50884.53281264454</v>
          </cell>
        </row>
        <row r="32">
          <cell r="H32">
            <v>-68760.0361804</v>
          </cell>
        </row>
        <row r="34">
          <cell r="H34">
            <v>-166081.18361319977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463218.38118544454</v>
          </cell>
        </row>
        <row r="24">
          <cell r="H24">
            <v>-59773.388861766136</v>
          </cell>
        </row>
        <row r="28">
          <cell r="H28">
            <v>92866.80627899588</v>
          </cell>
        </row>
        <row r="30">
          <cell r="H30">
            <v>-45884.53281264454</v>
          </cell>
        </row>
        <row r="32">
          <cell r="H32">
            <v>-67433.6030427</v>
          </cell>
        </row>
        <row r="34">
          <cell r="H34">
            <v>-162040.06634119977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454252.72287589044</v>
          </cell>
        </row>
        <row r="24">
          <cell r="H24">
            <v>-59519.229092623194</v>
          </cell>
        </row>
        <row r="28">
          <cell r="H28">
            <v>101996.90441222709</v>
          </cell>
        </row>
        <row r="30">
          <cell r="H30">
            <v>-50884.53281264454</v>
          </cell>
        </row>
        <row r="32">
          <cell r="H32">
            <v>-71507.25252434</v>
          </cell>
        </row>
        <row r="34">
          <cell r="H34">
            <v>-160918.69127665975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458817.5208064879</v>
          </cell>
        </row>
        <row r="24">
          <cell r="H24">
            <v>-59360.64227810862</v>
          </cell>
        </row>
        <row r="28">
          <cell r="H28">
            <v>103561.37274547508</v>
          </cell>
        </row>
        <row r="30">
          <cell r="H30">
            <v>-52884.53281264454</v>
          </cell>
        </row>
        <row r="32">
          <cell r="H32">
            <v>-71106.74205539</v>
          </cell>
        </row>
        <row r="34">
          <cell r="H34">
            <v>-158074.39122788978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470535.2247124968</v>
          </cell>
        </row>
        <row r="24">
          <cell r="H24">
            <v>-57505.494636178926</v>
          </cell>
        </row>
        <row r="28">
          <cell r="H28">
            <v>106366.47497443715</v>
          </cell>
        </row>
        <row r="30">
          <cell r="H30">
            <v>-41981.82354714524</v>
          </cell>
        </row>
        <row r="32">
          <cell r="H32">
            <v>-73493.81443205</v>
          </cell>
        </row>
        <row r="34">
          <cell r="H34">
            <v>-161915.87168400976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507158.14546825865</v>
          </cell>
        </row>
        <row r="24">
          <cell r="H24">
            <v>-63581.97466466477</v>
          </cell>
        </row>
        <row r="28">
          <cell r="H28">
            <v>122134.5293792578</v>
          </cell>
        </row>
        <row r="30">
          <cell r="H30">
            <v>-58211.08191069651</v>
          </cell>
        </row>
        <row r="32">
          <cell r="H32">
            <v>-77890.27581672999</v>
          </cell>
        </row>
        <row r="34">
          <cell r="H34">
            <v>-194036.63002436518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</sheetNames>
    <sheetDataSet>
      <sheetData sheetId="0">
        <row r="7">
          <cell r="H7">
            <v>50886.78</v>
          </cell>
        </row>
        <row r="13">
          <cell r="H13">
            <v>28913.65</v>
          </cell>
        </row>
        <row r="15">
          <cell r="H15">
            <v>760.12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556640.8221460611</v>
          </cell>
        </row>
        <row r="24">
          <cell r="H24">
            <v>-139058.27279030893</v>
          </cell>
        </row>
        <row r="28">
          <cell r="H28">
            <v>147868.94163133507</v>
          </cell>
        </row>
        <row r="30">
          <cell r="H30">
            <v>-60211.08191069651</v>
          </cell>
        </row>
        <row r="32">
          <cell r="H32">
            <v>-67283.86293775</v>
          </cell>
        </row>
        <row r="34">
          <cell r="H34">
            <v>-199535.50584515074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546127.5715138104</v>
          </cell>
        </row>
        <row r="24">
          <cell r="H24">
            <v>-133665.568764</v>
          </cell>
        </row>
        <row r="28">
          <cell r="H28">
            <v>159189.02855380467</v>
          </cell>
        </row>
        <row r="30">
          <cell r="H30">
            <v>-74311.0819106965</v>
          </cell>
        </row>
        <row r="32">
          <cell r="H32">
            <v>-65274.73179846</v>
          </cell>
        </row>
        <row r="34">
          <cell r="H34">
            <v>-192798.0928412986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551134.9072698571</v>
          </cell>
        </row>
        <row r="24">
          <cell r="H24">
            <v>-144666.5056375</v>
          </cell>
        </row>
        <row r="28">
          <cell r="H28">
            <v>194759.67262123694</v>
          </cell>
        </row>
        <row r="30">
          <cell r="H30">
            <v>-78811.0819106965</v>
          </cell>
        </row>
        <row r="32">
          <cell r="H32">
            <v>-70128.00699157</v>
          </cell>
        </row>
        <row r="34">
          <cell r="H34">
            <v>-205769.05305720755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557855.7638555587</v>
          </cell>
        </row>
        <row r="24">
          <cell r="H24">
            <v>-146835.9080509958</v>
          </cell>
        </row>
        <row r="28">
          <cell r="H28">
            <v>211309.5916408092</v>
          </cell>
        </row>
        <row r="30">
          <cell r="H30">
            <v>-78809.64687309293</v>
          </cell>
        </row>
        <row r="32">
          <cell r="H32">
            <v>-70493.32351003999</v>
          </cell>
        </row>
        <row r="34">
          <cell r="H34">
            <v>-209750.29530744924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526087.2424489477</v>
          </cell>
        </row>
        <row r="24">
          <cell r="H24">
            <v>-136839.28316280694</v>
          </cell>
        </row>
        <row r="28">
          <cell r="H28">
            <v>211632.04399433202</v>
          </cell>
        </row>
        <row r="30">
          <cell r="H30">
            <v>-76564.64687309293</v>
          </cell>
        </row>
        <row r="32">
          <cell r="H32">
            <v>-66981.90265044</v>
          </cell>
        </row>
        <row r="34">
          <cell r="H34">
            <v>-191479.33519329992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566432.7610615072</v>
          </cell>
        </row>
        <row r="24">
          <cell r="H24">
            <v>-141815.00623066374</v>
          </cell>
        </row>
        <row r="28">
          <cell r="H28">
            <v>228267.05425154488</v>
          </cell>
        </row>
        <row r="30">
          <cell r="H30">
            <v>-110435.71610238017</v>
          </cell>
        </row>
        <row r="32">
          <cell r="H32">
            <v>-72440.14091721001</v>
          </cell>
        </row>
        <row r="34">
          <cell r="H34">
            <v>-206339.29884294813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575617.8751800781</v>
          </cell>
        </row>
        <row r="24">
          <cell r="H24">
            <v>-141925.5372061909</v>
          </cell>
        </row>
        <row r="28">
          <cell r="H28">
            <v>231623.5667146853</v>
          </cell>
        </row>
        <row r="30">
          <cell r="H30">
            <v>-107435.72016001979</v>
          </cell>
        </row>
        <row r="32">
          <cell r="H32">
            <v>-71951.31380624001</v>
          </cell>
        </row>
        <row r="34">
          <cell r="H34">
            <v>-203609.91095497273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581364.4425103139</v>
          </cell>
        </row>
        <row r="24">
          <cell r="H24">
            <v>-136036.29001264964</v>
          </cell>
        </row>
        <row r="28">
          <cell r="H28">
            <v>222068.3127316151</v>
          </cell>
        </row>
        <row r="30">
          <cell r="H30">
            <v>-124035.71862847879</v>
          </cell>
        </row>
        <row r="32">
          <cell r="H32">
            <v>-69050.61659711</v>
          </cell>
        </row>
        <row r="34">
          <cell r="H34">
            <v>-191737.1342206306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583036.042087512</v>
          </cell>
        </row>
        <row r="24">
          <cell r="H24">
            <v>-141432.9962514948</v>
          </cell>
        </row>
        <row r="28">
          <cell r="H28">
            <v>243398.8124129019</v>
          </cell>
        </row>
        <row r="30">
          <cell r="H30">
            <v>-129269.83187157524</v>
          </cell>
        </row>
        <row r="32">
          <cell r="H32">
            <v>-72630.99835386999</v>
          </cell>
        </row>
        <row r="34">
          <cell r="H34">
            <v>-210455.82232656382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598898.820099098</v>
          </cell>
        </row>
        <row r="24">
          <cell r="H24">
            <v>-143943.71698582033</v>
          </cell>
        </row>
        <row r="28">
          <cell r="H28">
            <v>242870.59617545447</v>
          </cell>
        </row>
        <row r="30">
          <cell r="H30">
            <v>-132269.83607986924</v>
          </cell>
        </row>
        <row r="32">
          <cell r="H32">
            <v>-73400.70718391999</v>
          </cell>
        </row>
        <row r="34">
          <cell r="H34">
            <v>-220068.8436553229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</sheetNames>
    <sheetDataSet>
      <sheetData sheetId="0">
        <row r="7">
          <cell r="H7">
            <v>52381.8599</v>
          </cell>
        </row>
        <row r="13">
          <cell r="H13">
            <v>28948.731</v>
          </cell>
        </row>
        <row r="15">
          <cell r="H15">
            <v>112.841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618120.4303304999</v>
          </cell>
        </row>
        <row r="24">
          <cell r="H24">
            <v>-134620.68177</v>
          </cell>
        </row>
        <row r="28">
          <cell r="H28">
            <v>181996.12523348723</v>
          </cell>
        </row>
        <row r="30">
          <cell r="H30">
            <v>-100734.34455868149</v>
          </cell>
        </row>
        <row r="32">
          <cell r="H32">
            <v>-70829.70416661</v>
          </cell>
        </row>
        <row r="34">
          <cell r="H34">
            <v>-198568.40098829565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652390.1290962782</v>
          </cell>
        </row>
        <row r="24">
          <cell r="H24">
            <v>143312.74359729176</v>
          </cell>
        </row>
        <row r="28">
          <cell r="H28">
            <v>193302.65217258656</v>
          </cell>
        </row>
        <row r="30">
          <cell r="H30">
            <v>-101808.83638190266</v>
          </cell>
        </row>
        <row r="32">
          <cell r="H32">
            <v>-75397.17613046001</v>
          </cell>
        </row>
        <row r="34">
          <cell r="H34">
            <v>-225989.8058175904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182613.01779217998</v>
          </cell>
        </row>
        <row r="13">
          <cell r="H13">
            <v>40875.390755550005</v>
          </cell>
        </row>
        <row r="15">
          <cell r="H15">
            <v>95074.28897524</v>
          </cell>
        </row>
        <row r="23">
          <cell r="H23">
            <v>648363.800038648</v>
          </cell>
        </row>
        <row r="24">
          <cell r="H24">
            <v>138677.16108182445</v>
          </cell>
        </row>
        <row r="28">
          <cell r="H28">
            <v>214154.43988645822</v>
          </cell>
        </row>
        <row r="30">
          <cell r="H30">
            <v>-120836.02638190266</v>
          </cell>
        </row>
        <row r="32">
          <cell r="H32">
            <v>-74349.57235401</v>
          </cell>
        </row>
        <row r="34">
          <cell r="H34">
            <v>-210092.782584399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181058.42263258997</v>
          </cell>
        </row>
        <row r="13">
          <cell r="H13">
            <v>41429.09163319</v>
          </cell>
        </row>
        <row r="15">
          <cell r="H15">
            <v>77028.29717269</v>
          </cell>
        </row>
        <row r="23">
          <cell r="H23">
            <v>641947.1155320043</v>
          </cell>
        </row>
        <row r="24">
          <cell r="H24">
            <v>134380.48550504012</v>
          </cell>
        </row>
        <row r="28">
          <cell r="H28">
            <v>213235.974298849</v>
          </cell>
        </row>
        <row r="30">
          <cell r="H30">
            <v>-131936.02638190266</v>
          </cell>
        </row>
        <row r="32">
          <cell r="H32">
            <v>-75868.69318461</v>
          </cell>
        </row>
        <row r="34">
          <cell r="H34">
            <v>-213482.0733208305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186479.48950606002</v>
          </cell>
        </row>
        <row r="13">
          <cell r="H13">
            <v>42062.95712056</v>
          </cell>
        </row>
        <row r="15">
          <cell r="H15">
            <v>72904.96784386</v>
          </cell>
        </row>
        <row r="23">
          <cell r="H23">
            <v>661267.2956104628</v>
          </cell>
        </row>
        <row r="24">
          <cell r="H24">
            <v>139554.28800723527</v>
          </cell>
        </row>
        <row r="28">
          <cell r="H28">
            <v>230197.4333412047</v>
          </cell>
        </row>
        <row r="30">
          <cell r="H30">
            <v>-137436.02638190263</v>
          </cell>
        </row>
        <row r="32">
          <cell r="H32">
            <v>-80298.98320714</v>
          </cell>
        </row>
        <row r="34">
          <cell r="H34">
            <v>-232728.0168849096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194382.67346171997</v>
          </cell>
        </row>
        <row r="13">
          <cell r="H13">
            <v>42702.66235434</v>
          </cell>
        </row>
        <row r="15">
          <cell r="H15">
            <v>64903.90895716</v>
          </cell>
        </row>
        <row r="23">
          <cell r="H23">
            <v>724563.419197421</v>
          </cell>
        </row>
        <row r="24">
          <cell r="H24">
            <v>135662.07248234987</v>
          </cell>
        </row>
        <row r="28">
          <cell r="H28">
            <v>150629.57130139018</v>
          </cell>
        </row>
        <row r="30">
          <cell r="H30">
            <v>-143436.03041604458</v>
          </cell>
        </row>
        <row r="32">
          <cell r="H32">
            <v>-78249.62554678</v>
          </cell>
        </row>
        <row r="34">
          <cell r="H34">
            <v>-215856.01728041685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197436.07422074</v>
          </cell>
        </row>
        <row r="13">
          <cell r="H13">
            <v>43525.410487040004</v>
          </cell>
        </row>
        <row r="15">
          <cell r="H15">
            <v>76461.33667017</v>
          </cell>
        </row>
        <row r="23">
          <cell r="H23">
            <v>713099.7680335162</v>
          </cell>
        </row>
        <row r="24">
          <cell r="H24">
            <v>128427.30529056092</v>
          </cell>
        </row>
        <row r="28">
          <cell r="H28">
            <v>143591.30328546648</v>
          </cell>
        </row>
        <row r="30">
          <cell r="H30">
            <v>-134896.62541604455</v>
          </cell>
        </row>
        <row r="32">
          <cell r="H32">
            <v>-77171.41292568</v>
          </cell>
        </row>
        <row r="34">
          <cell r="H34">
            <v>-198772.90630874722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198486.43682268998</v>
          </cell>
        </row>
        <row r="14">
          <cell r="H14">
            <v>43609.36977808</v>
          </cell>
        </row>
        <row r="16">
          <cell r="H16">
            <v>73857.82842289002</v>
          </cell>
        </row>
        <row r="24">
          <cell r="H24">
            <v>728762.045777941</v>
          </cell>
        </row>
        <row r="25">
          <cell r="H25">
            <v>134120.72487275724</v>
          </cell>
        </row>
        <row r="29">
          <cell r="H29">
            <v>157752.08249596407</v>
          </cell>
        </row>
        <row r="31">
          <cell r="H31">
            <v>-133398.24616484455</v>
          </cell>
        </row>
        <row r="33">
          <cell r="H33">
            <v>-81364.65001332</v>
          </cell>
        </row>
        <row r="35">
          <cell r="H35">
            <v>-221676.8721993233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204426.97955591</v>
          </cell>
        </row>
        <row r="14">
          <cell r="H14">
            <v>44016.128399400004</v>
          </cell>
        </row>
        <row r="16">
          <cell r="H16">
            <v>59942.10047030999</v>
          </cell>
        </row>
        <row r="24">
          <cell r="H24">
            <v>739078.2936851336</v>
          </cell>
        </row>
        <row r="25">
          <cell r="H25">
            <v>132910.63420837864</v>
          </cell>
        </row>
        <row r="29">
          <cell r="H29">
            <v>146036.88059408314</v>
          </cell>
        </row>
        <row r="31">
          <cell r="H31">
            <v>-135648.24616484455</v>
          </cell>
        </row>
        <row r="33">
          <cell r="H33">
            <v>-81443.18357982</v>
          </cell>
        </row>
        <row r="35">
          <cell r="H35">
            <v>-226727.90190055355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226933.51524873</v>
          </cell>
        </row>
        <row r="14">
          <cell r="H14">
            <v>44348.06406094</v>
          </cell>
        </row>
        <row r="16">
          <cell r="H16">
            <v>68582.68570453</v>
          </cell>
        </row>
        <row r="24">
          <cell r="H24">
            <v>744332.4236755288</v>
          </cell>
        </row>
        <row r="25">
          <cell r="H25">
            <v>128249.73807182153</v>
          </cell>
        </row>
        <row r="29">
          <cell r="H29">
            <v>141632.49510010687</v>
          </cell>
        </row>
        <row r="31">
          <cell r="H31">
            <v>-119548.2469319321</v>
          </cell>
        </row>
        <row r="33">
          <cell r="H33">
            <v>-81335.01514922999</v>
          </cell>
        </row>
        <row r="35">
          <cell r="H35">
            <v>-216967.65360845212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</sheetNames>
    <sheetDataSet>
      <sheetData sheetId="0">
        <row r="7">
          <cell r="H7">
            <v>52932.74</v>
          </cell>
        </row>
        <row r="13">
          <cell r="H13">
            <v>28692.06</v>
          </cell>
        </row>
        <row r="15">
          <cell r="H15">
            <v>582.44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209322.25505892</v>
          </cell>
        </row>
        <row r="14">
          <cell r="H14">
            <v>44857.380112779996</v>
          </cell>
        </row>
        <row r="16">
          <cell r="H16">
            <v>56715.393852509995</v>
          </cell>
        </row>
        <row r="24">
          <cell r="H24">
            <v>677818.3339294118</v>
          </cell>
        </row>
        <row r="25">
          <cell r="H25">
            <v>129443.20301923585</v>
          </cell>
        </row>
        <row r="29">
          <cell r="H29">
            <v>186989.8733190448</v>
          </cell>
        </row>
        <row r="31">
          <cell r="H31">
            <v>-122298.24693193211</v>
          </cell>
        </row>
        <row r="33">
          <cell r="H33">
            <v>-82158.79246475</v>
          </cell>
        </row>
        <row r="35">
          <cell r="H35">
            <v>-220012.93580832865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201964.90643043</v>
          </cell>
        </row>
        <row r="14">
          <cell r="H14">
            <v>44306.046919809996</v>
          </cell>
        </row>
        <row r="16">
          <cell r="H16">
            <v>46675.697113710004</v>
          </cell>
        </row>
        <row r="24">
          <cell r="H24">
            <v>660162.5620544641</v>
          </cell>
        </row>
        <row r="25">
          <cell r="H25">
            <v>103885.57769497726</v>
          </cell>
        </row>
        <row r="29">
          <cell r="H29">
            <v>178063.4553700719</v>
          </cell>
        </row>
        <row r="31">
          <cell r="H31">
            <v>-147573.25693193212</v>
          </cell>
        </row>
        <row r="33">
          <cell r="H33">
            <v>-83758.73136948</v>
          </cell>
        </row>
        <row r="35">
          <cell r="H35">
            <v>-210061.80096419662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207895.60254936002</v>
          </cell>
        </row>
        <row r="14">
          <cell r="H14">
            <v>44909.58711563</v>
          </cell>
        </row>
        <row r="16">
          <cell r="H16">
            <v>15313.884952390004</v>
          </cell>
        </row>
        <row r="24">
          <cell r="H24">
            <v>663725.8317918697</v>
          </cell>
        </row>
        <row r="25">
          <cell r="H25">
            <v>99446.10608037928</v>
          </cell>
        </row>
        <row r="29">
          <cell r="H29">
            <v>136001.0643623582</v>
          </cell>
        </row>
        <row r="31">
          <cell r="H31">
            <v>-142423.25693193212</v>
          </cell>
        </row>
        <row r="33">
          <cell r="H33">
            <v>-84710.58257637</v>
          </cell>
        </row>
        <row r="35">
          <cell r="H35">
            <v>-205027.8759481666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203870.16262645</v>
          </cell>
        </row>
        <row r="14">
          <cell r="H14">
            <v>45410.60966518</v>
          </cell>
        </row>
        <row r="16">
          <cell r="H16">
            <v>52951.85587918</v>
          </cell>
        </row>
        <row r="24">
          <cell r="H24">
            <v>674443.9189637166</v>
          </cell>
        </row>
        <row r="25">
          <cell r="H25">
            <v>96478.05884232609</v>
          </cell>
        </row>
        <row r="29">
          <cell r="H29">
            <v>156658.96275020545</v>
          </cell>
        </row>
        <row r="31">
          <cell r="H31">
            <v>-135349.54193193212</v>
          </cell>
        </row>
        <row r="33">
          <cell r="H33">
            <v>-86728.90538118</v>
          </cell>
        </row>
        <row r="35">
          <cell r="H35">
            <v>-210313.74738767388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205164.22471585998</v>
          </cell>
        </row>
        <row r="14">
          <cell r="H14">
            <v>45021.09788816</v>
          </cell>
        </row>
        <row r="16">
          <cell r="H16">
            <v>46423.295140840004</v>
          </cell>
        </row>
        <row r="24">
          <cell r="H24">
            <v>672691.1837906636</v>
          </cell>
        </row>
        <row r="25">
          <cell r="H25">
            <v>94965.21916427158</v>
          </cell>
        </row>
        <row r="29">
          <cell r="H29">
            <v>150320.20143269625</v>
          </cell>
        </row>
        <row r="31">
          <cell r="H31">
            <v>-140499.54193193212</v>
          </cell>
        </row>
        <row r="33">
          <cell r="H33">
            <v>-87180.28997687</v>
          </cell>
        </row>
        <row r="35">
          <cell r="H35">
            <v>-203757.71640542612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204515.24977073</v>
          </cell>
        </row>
        <row r="14">
          <cell r="H14">
            <v>45885.453379110004</v>
          </cell>
        </row>
        <row r="16">
          <cell r="H16">
            <v>28525.774730810004</v>
          </cell>
        </row>
        <row r="24">
          <cell r="H24">
            <v>661615.6444822234</v>
          </cell>
        </row>
        <row r="25">
          <cell r="H25">
            <v>88192.02978122275</v>
          </cell>
        </row>
        <row r="29">
          <cell r="H29">
            <v>128865.56974775004</v>
          </cell>
        </row>
        <row r="31">
          <cell r="H31">
            <v>-147399.54193193212</v>
          </cell>
        </row>
        <row r="33">
          <cell r="H33">
            <v>-85841.82747772</v>
          </cell>
        </row>
        <row r="35">
          <cell r="H35">
            <v>-190121.33715844864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202965.95831964002</v>
          </cell>
        </row>
        <row r="14">
          <cell r="H14">
            <v>45675.10976654</v>
          </cell>
        </row>
        <row r="16">
          <cell r="H16">
            <v>11663.95429824</v>
          </cell>
        </row>
        <row r="24">
          <cell r="H24">
            <v>651537.7413729398</v>
          </cell>
        </row>
        <row r="25">
          <cell r="H25">
            <v>89487.77919589846</v>
          </cell>
        </row>
        <row r="29">
          <cell r="H29">
            <v>129793.66715649836</v>
          </cell>
        </row>
        <row r="31">
          <cell r="H31">
            <v>-145149.54193193212</v>
          </cell>
        </row>
        <row r="33">
          <cell r="H33">
            <v>-86796.76949969</v>
          </cell>
        </row>
        <row r="35">
          <cell r="H35">
            <v>-199592.29551749755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204066.54296513</v>
          </cell>
        </row>
        <row r="14">
          <cell r="H14">
            <v>45184.412322309996</v>
          </cell>
        </row>
        <row r="16">
          <cell r="H16">
            <v>31838.915997720003</v>
          </cell>
        </row>
        <row r="24">
          <cell r="H24">
            <v>650872.181118706</v>
          </cell>
        </row>
        <row r="25">
          <cell r="H25">
            <v>85907.31927359717</v>
          </cell>
        </row>
        <row r="29">
          <cell r="H29">
            <v>117231.2328061805</v>
          </cell>
        </row>
        <row r="31">
          <cell r="H31">
            <v>-123967.34312390808</v>
          </cell>
        </row>
        <row r="33">
          <cell r="H33">
            <v>-85109.39868256</v>
          </cell>
        </row>
        <row r="35">
          <cell r="H35">
            <v>-192029.4815596612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206218.51250753</v>
          </cell>
        </row>
        <row r="14">
          <cell r="H14">
            <v>45291.627207800004</v>
          </cell>
        </row>
        <row r="16">
          <cell r="H16">
            <v>31491.72636303</v>
          </cell>
        </row>
        <row r="24">
          <cell r="H24">
            <v>661408.4438512684</v>
          </cell>
        </row>
        <row r="25">
          <cell r="H25">
            <v>82451.1828893998</v>
          </cell>
        </row>
        <row r="29">
          <cell r="H29">
            <v>103495.97289917464</v>
          </cell>
        </row>
        <row r="31">
          <cell r="H31">
            <v>-117518.0961239081</v>
          </cell>
        </row>
        <row r="33">
          <cell r="H33">
            <v>-86021.11395097</v>
          </cell>
        </row>
        <row r="35">
          <cell r="H35">
            <v>-195912.1577078051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201800.95377687</v>
          </cell>
        </row>
        <row r="14">
          <cell r="H14">
            <v>45688.596442129994</v>
          </cell>
        </row>
        <row r="16">
          <cell r="H16">
            <v>31827.861411820002</v>
          </cell>
        </row>
        <row r="24">
          <cell r="H24">
            <v>661952.646183086</v>
          </cell>
        </row>
        <row r="25">
          <cell r="H25">
            <v>83394.80503061757</v>
          </cell>
        </row>
        <row r="29">
          <cell r="H29">
            <v>107827.0437078854</v>
          </cell>
        </row>
        <row r="31">
          <cell r="H31">
            <v>-118307.3921239081</v>
          </cell>
        </row>
        <row r="33">
          <cell r="H33">
            <v>-87511.54511472999</v>
          </cell>
        </row>
        <row r="35">
          <cell r="H35">
            <v>-201248.53599089582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  <sheetName val="Sheet1"/>
    </sheetNames>
    <sheetDataSet>
      <sheetData sheetId="0">
        <row r="7">
          <cell r="H7">
            <v>50892.67</v>
          </cell>
        </row>
        <row r="13">
          <cell r="H13">
            <v>29374.47</v>
          </cell>
        </row>
        <row r="15">
          <cell r="H15">
            <v>212.27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206069.82168209998</v>
          </cell>
        </row>
        <row r="14">
          <cell r="H14">
            <v>45329.94830992</v>
          </cell>
        </row>
        <row r="16">
          <cell r="H16">
            <v>34366.08128206</v>
          </cell>
        </row>
        <row r="24">
          <cell r="H24">
            <v>678086.0339154615</v>
          </cell>
        </row>
        <row r="25">
          <cell r="H25">
            <v>85133.14200496786</v>
          </cell>
        </row>
        <row r="29">
          <cell r="H29">
            <v>105953.6880059702</v>
          </cell>
        </row>
        <row r="31">
          <cell r="H31">
            <v>-122718.09612390811</v>
          </cell>
        </row>
        <row r="33">
          <cell r="H33">
            <v>-86788.96275647</v>
          </cell>
        </row>
        <row r="35">
          <cell r="H35">
            <v>-203633.66976200568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233760.72311141997</v>
          </cell>
        </row>
        <row r="14">
          <cell r="H14">
            <v>45437.41069668</v>
          </cell>
        </row>
        <row r="16">
          <cell r="H16">
            <v>30001.146733359998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224739.6219445</v>
          </cell>
        </row>
        <row r="14">
          <cell r="H14">
            <v>46444.267845610004</v>
          </cell>
        </row>
        <row r="16">
          <cell r="H16">
            <v>25867.37651906</v>
          </cell>
        </row>
        <row r="24">
          <cell r="F24">
            <v>685347.3121050332</v>
          </cell>
          <cell r="H24">
            <v>679436.061956624</v>
          </cell>
        </row>
        <row r="25">
          <cell r="F25">
            <v>82151.86832779816</v>
          </cell>
          <cell r="H25">
            <v>84740.08401017619</v>
          </cell>
        </row>
        <row r="29">
          <cell r="F29">
            <v>114784.43034785174</v>
          </cell>
          <cell r="H29">
            <v>141172.5730448979</v>
          </cell>
        </row>
        <row r="31">
          <cell r="F31">
            <v>-130018.0975308959</v>
          </cell>
          <cell r="H31">
            <v>-148373.0505309059</v>
          </cell>
        </row>
        <row r="33">
          <cell r="F33">
            <v>-85247.82318948</v>
          </cell>
          <cell r="H33">
            <v>-87002.51356108</v>
          </cell>
        </row>
        <row r="35">
          <cell r="F35">
            <v>-193514.6728632508</v>
          </cell>
          <cell r="H35">
            <v>-203441.7205901899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219853.32979458</v>
          </cell>
        </row>
        <row r="14">
          <cell r="H14">
            <v>46804.489490680004</v>
          </cell>
        </row>
        <row r="16">
          <cell r="H16">
            <v>36766.88180719</v>
          </cell>
        </row>
        <row r="24">
          <cell r="H24">
            <v>687348.1675921433</v>
          </cell>
        </row>
        <row r="25">
          <cell r="H25">
            <v>83067.0267562919</v>
          </cell>
        </row>
        <row r="29">
          <cell r="H29">
            <v>141678.59878216812</v>
          </cell>
        </row>
        <row r="31">
          <cell r="H31">
            <v>-155018.0975308859</v>
          </cell>
        </row>
        <row r="33">
          <cell r="H33">
            <v>-86738.84199873</v>
          </cell>
        </row>
        <row r="35">
          <cell r="H35">
            <v>-200778.09899595365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224592.24895764</v>
          </cell>
        </row>
        <row r="14">
          <cell r="H14">
            <v>47844.11261992</v>
          </cell>
        </row>
        <row r="16">
          <cell r="H16">
            <v>66302.06845979</v>
          </cell>
        </row>
        <row r="24">
          <cell r="H24">
            <v>707229.0526920011</v>
          </cell>
        </row>
        <row r="25">
          <cell r="H25">
            <v>80347.34186763708</v>
          </cell>
        </row>
        <row r="29">
          <cell r="H29">
            <v>148614.51426427506</v>
          </cell>
        </row>
        <row r="31">
          <cell r="H31">
            <v>-150669.6355308959</v>
          </cell>
        </row>
        <row r="33">
          <cell r="H33">
            <v>-89678.53940052</v>
          </cell>
        </row>
        <row r="35">
          <cell r="H35">
            <v>-196409.62011987309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228201.32725541</v>
          </cell>
        </row>
        <row r="14">
          <cell r="H14">
            <v>57344.896392129995</v>
          </cell>
        </row>
        <row r="16">
          <cell r="H16">
            <v>51378.29726623999</v>
          </cell>
        </row>
        <row r="24">
          <cell r="H24">
            <v>720477.5913428164</v>
          </cell>
        </row>
        <row r="25">
          <cell r="H25">
            <v>81637.80884182091</v>
          </cell>
        </row>
        <row r="29">
          <cell r="H29">
            <v>158528.84527790302</v>
          </cell>
        </row>
        <row r="31">
          <cell r="H31">
            <v>-164718.0975308959</v>
          </cell>
        </row>
        <row r="33">
          <cell r="H33">
            <v>-93912.16529872999</v>
          </cell>
        </row>
        <row r="35">
          <cell r="H35">
            <v>-201813.8440354926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226371.69496812</v>
          </cell>
        </row>
        <row r="14">
          <cell r="H14">
            <v>59252.884835820005</v>
          </cell>
        </row>
        <row r="16">
          <cell r="H16">
            <v>20182.502208320002</v>
          </cell>
        </row>
        <row r="24">
          <cell r="H24">
            <v>730726.4746074685</v>
          </cell>
        </row>
        <row r="25">
          <cell r="H25">
            <v>80642.54807199251</v>
          </cell>
        </row>
        <row r="29">
          <cell r="H29">
            <v>155318.25736144945</v>
          </cell>
        </row>
        <row r="31">
          <cell r="H31">
            <v>-195672.0665308959</v>
          </cell>
        </row>
        <row r="33">
          <cell r="H33">
            <v>-95269.93841461</v>
          </cell>
        </row>
        <row r="35">
          <cell r="H35">
            <v>-208653.0969391595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250673.83991418002</v>
          </cell>
        </row>
        <row r="14">
          <cell r="H14">
            <v>60724.373943629995</v>
          </cell>
        </row>
        <row r="16">
          <cell r="H16">
            <v>15723.16861729</v>
          </cell>
        </row>
        <row r="24">
          <cell r="H24">
            <v>738098.1149353026</v>
          </cell>
        </row>
        <row r="25">
          <cell r="H25">
            <v>77600.24976928181</v>
          </cell>
        </row>
        <row r="29">
          <cell r="H29">
            <v>157000.28880661022</v>
          </cell>
        </row>
        <row r="31">
          <cell r="H31">
            <v>-191738.35553089587</v>
          </cell>
        </row>
        <row r="33">
          <cell r="H33">
            <v>-95288.37644242999</v>
          </cell>
        </row>
        <row r="35">
          <cell r="H35">
            <v>-203350.03952420517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256804.45563054</v>
          </cell>
        </row>
        <row r="14">
          <cell r="H14">
            <v>60644.20064851</v>
          </cell>
        </row>
        <row r="16">
          <cell r="H16">
            <v>39237.568850400006</v>
          </cell>
        </row>
        <row r="24">
          <cell r="H24">
            <v>717895.798854219</v>
          </cell>
        </row>
        <row r="25">
          <cell r="H25">
            <v>78559.49397659248</v>
          </cell>
        </row>
        <row r="29">
          <cell r="H29">
            <v>188462.73650212793</v>
          </cell>
        </row>
        <row r="31">
          <cell r="H31">
            <v>-169753.92353089587</v>
          </cell>
        </row>
        <row r="33">
          <cell r="H33">
            <v>-94686.62959211</v>
          </cell>
        </row>
        <row r="35">
          <cell r="H35">
            <v>-206672.26312729868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258486.32530989998</v>
          </cell>
        </row>
        <row r="14">
          <cell r="H14">
            <v>60830.87486528</v>
          </cell>
        </row>
        <row r="16">
          <cell r="H16">
            <v>33821.64784244</v>
          </cell>
        </row>
        <row r="24">
          <cell r="H24">
            <v>708491.7165126333</v>
          </cell>
        </row>
        <row r="25">
          <cell r="H25">
            <v>22587.7668467357</v>
          </cell>
        </row>
        <row r="29">
          <cell r="H29">
            <v>154498.4150973624</v>
          </cell>
        </row>
        <row r="31">
          <cell r="H31">
            <v>-186637.4955308959</v>
          </cell>
        </row>
        <row r="33">
          <cell r="H33">
            <v>-95111.67121593</v>
          </cell>
        </row>
        <row r="35">
          <cell r="H35">
            <v>-205514.34999881405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  <sheetName val="Sheet1"/>
    </sheetNames>
    <sheetDataSet>
      <sheetData sheetId="0">
        <row r="7">
          <cell r="H7">
            <v>50927.68</v>
          </cell>
        </row>
        <row r="13">
          <cell r="H13">
            <v>29230.85</v>
          </cell>
        </row>
        <row r="15">
          <cell r="H15">
            <v>439.12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253448.04599115998</v>
          </cell>
        </row>
        <row r="14">
          <cell r="H14">
            <v>62462.57942638</v>
          </cell>
        </row>
        <row r="16">
          <cell r="H16">
            <v>26654.057829859994</v>
          </cell>
        </row>
        <row r="24">
          <cell r="H24">
            <v>751586.7007821053</v>
          </cell>
        </row>
        <row r="25">
          <cell r="H25">
            <v>20165.14205116563</v>
          </cell>
        </row>
        <row r="29">
          <cell r="H29">
            <v>105826.56737433915</v>
          </cell>
        </row>
        <row r="31">
          <cell r="H31">
            <v>-200737.4955308959</v>
          </cell>
        </row>
        <row r="33">
          <cell r="H33">
            <v>-94948.05248269999</v>
          </cell>
        </row>
        <row r="35">
          <cell r="H35">
            <v>-198997.89479597297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251810.54591942</v>
          </cell>
        </row>
        <row r="14">
          <cell r="H14">
            <v>63534.497253940004</v>
          </cell>
        </row>
        <row r="16">
          <cell r="H16">
            <v>33670.33079108</v>
          </cell>
        </row>
        <row r="24">
          <cell r="H24">
            <v>736199.66669294</v>
          </cell>
        </row>
        <row r="25">
          <cell r="H25">
            <v>19835.429371281287</v>
          </cell>
        </row>
        <row r="29">
          <cell r="H29">
            <v>122138.33277457356</v>
          </cell>
        </row>
        <row r="31">
          <cell r="H31">
            <v>-190465.32754251605</v>
          </cell>
        </row>
        <row r="33">
          <cell r="H33">
            <v>-93408.050706</v>
          </cell>
        </row>
        <row r="35">
          <cell r="H35">
            <v>-205613.81788327618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253732.17854978</v>
          </cell>
        </row>
        <row r="14">
          <cell r="H14">
            <v>63522.61435313</v>
          </cell>
        </row>
        <row r="16">
          <cell r="H16">
            <v>30485.526564609998</v>
          </cell>
        </row>
        <row r="24">
          <cell r="H24">
            <v>735138.6463720456</v>
          </cell>
        </row>
        <row r="25">
          <cell r="H25">
            <v>20158.507240749957</v>
          </cell>
        </row>
        <row r="29">
          <cell r="H29">
            <v>137950.791432156</v>
          </cell>
        </row>
        <row r="31">
          <cell r="H31">
            <v>-209306.60388554606</v>
          </cell>
        </row>
        <row r="33">
          <cell r="H33">
            <v>-92707.41706258</v>
          </cell>
        </row>
        <row r="35">
          <cell r="H35">
            <v>-203176.59014780555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277440.08522730006</v>
          </cell>
        </row>
        <row r="14">
          <cell r="H14">
            <v>64147.92594978</v>
          </cell>
        </row>
        <row r="16">
          <cell r="H16">
            <v>30196.534463430005</v>
          </cell>
        </row>
        <row r="24">
          <cell r="H24">
            <v>751765.1743959577</v>
          </cell>
        </row>
        <row r="25">
          <cell r="H25">
            <v>17047.224074808368</v>
          </cell>
        </row>
        <row r="29">
          <cell r="H29">
            <v>132276.4875201339</v>
          </cell>
        </row>
        <row r="31">
          <cell r="H31">
            <v>-202965.95288555606</v>
          </cell>
        </row>
        <row r="33">
          <cell r="H33">
            <v>-92847.77829305</v>
          </cell>
        </row>
        <row r="35">
          <cell r="H35">
            <v>-199396.16102216716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257054.07478258997</v>
          </cell>
        </row>
        <row r="14">
          <cell r="H14">
            <v>65020.329524220004</v>
          </cell>
        </row>
        <row r="16">
          <cell r="H16">
            <v>38954.252372209994</v>
          </cell>
        </row>
        <row r="24">
          <cell r="H24">
            <v>750054.248181288</v>
          </cell>
        </row>
        <row r="25">
          <cell r="H25">
            <v>17041.3739185021</v>
          </cell>
        </row>
        <row r="29">
          <cell r="H29">
            <v>163682.57897255564</v>
          </cell>
        </row>
        <row r="31">
          <cell r="H31">
            <v>-240884.07298779592</v>
          </cell>
        </row>
        <row r="33">
          <cell r="H33">
            <v>-94077.56014574</v>
          </cell>
        </row>
        <row r="35">
          <cell r="H35">
            <v>-200705.16342278564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249033.96518509</v>
          </cell>
        </row>
        <row r="14">
          <cell r="H14">
            <v>65087.774071269996</v>
          </cell>
        </row>
        <row r="16">
          <cell r="H16">
            <v>43665.94105313</v>
          </cell>
        </row>
        <row r="24">
          <cell r="H24">
            <v>744889.489088311</v>
          </cell>
        </row>
        <row r="25">
          <cell r="H25">
            <v>17023.0793098175</v>
          </cell>
        </row>
        <row r="29">
          <cell r="H29">
            <v>144915.72413323488</v>
          </cell>
        </row>
        <row r="31">
          <cell r="H31">
            <v>-221261.82298779592</v>
          </cell>
        </row>
        <row r="33">
          <cell r="H33">
            <v>-94331.29246565</v>
          </cell>
        </row>
        <row r="35">
          <cell r="H35">
            <v>-199401.3381487924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257312.94800913</v>
          </cell>
        </row>
        <row r="14">
          <cell r="H14">
            <v>65628.32693</v>
          </cell>
        </row>
        <row r="16">
          <cell r="H16">
            <v>26609.721012999995</v>
          </cell>
        </row>
        <row r="24">
          <cell r="H24">
            <v>816135.6235791354</v>
          </cell>
        </row>
        <row r="25">
          <cell r="H25">
            <v>14538.56170991</v>
          </cell>
        </row>
        <row r="29">
          <cell r="H29">
            <v>78145.03527762557</v>
          </cell>
        </row>
        <row r="31">
          <cell r="H31">
            <v>-239984.07298316504</v>
          </cell>
        </row>
        <row r="33">
          <cell r="H33">
            <v>-93955.51382</v>
          </cell>
        </row>
        <row r="35">
          <cell r="H35">
            <v>-196251.514400686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253489.95397793</v>
          </cell>
        </row>
        <row r="14">
          <cell r="H14">
            <v>66189.93989806</v>
          </cell>
        </row>
        <row r="16">
          <cell r="H16">
            <v>60368.38427503001</v>
          </cell>
        </row>
        <row r="24">
          <cell r="H24">
            <v>811216.3376052565</v>
          </cell>
        </row>
        <row r="25">
          <cell r="H25">
            <v>14685.730835400847</v>
          </cell>
        </row>
        <row r="29">
          <cell r="H29">
            <v>97666.70507314065</v>
          </cell>
        </row>
        <row r="31">
          <cell r="H31">
            <v>-218433.2979877959</v>
          </cell>
        </row>
        <row r="33">
          <cell r="H33">
            <v>-96326.16389503</v>
          </cell>
        </row>
        <row r="35">
          <cell r="H35">
            <v>-199389.57180915037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  <sheetName val="Sheet1"/>
    </sheetNames>
    <sheetDataSet>
      <sheetData sheetId="0">
        <row r="7">
          <cell r="H7">
            <v>52258.63</v>
          </cell>
        </row>
        <row r="13">
          <cell r="H13">
            <v>28566.843955</v>
          </cell>
        </row>
        <row r="15">
          <cell r="H15">
            <v>471.223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  <sheetName val="Sheet1"/>
    </sheetNames>
    <sheetDataSet>
      <sheetData sheetId="0">
        <row r="7">
          <cell r="H7">
            <v>54521.52</v>
          </cell>
        </row>
        <row r="13">
          <cell r="H13">
            <v>30228.32</v>
          </cell>
        </row>
        <row r="15">
          <cell r="H15">
            <v>200.9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  <sheetName val="Compatibility Report"/>
      <sheetName val="Sheet1"/>
    </sheetNames>
    <sheetDataSet>
      <sheetData sheetId="0">
        <row r="23">
          <cell r="F23">
            <v>245311.3185</v>
          </cell>
          <cell r="H23">
            <v>244836.86999999997</v>
          </cell>
        </row>
        <row r="24">
          <cell r="F24">
            <v>-77098.328</v>
          </cell>
          <cell r="H24">
            <v>-77337.039034</v>
          </cell>
        </row>
        <row r="28">
          <cell r="F28">
            <v>95356.25</v>
          </cell>
          <cell r="H28">
            <v>120005.22140524002</v>
          </cell>
        </row>
        <row r="30">
          <cell r="F30">
            <v>-98202.15</v>
          </cell>
          <cell r="H30">
            <v>-119668.318</v>
          </cell>
        </row>
        <row r="32">
          <cell r="F32">
            <v>-14510.53</v>
          </cell>
          <cell r="H32">
            <v>-14930.92255525</v>
          </cell>
        </row>
        <row r="34">
          <cell r="F34">
            <v>-67292.17</v>
          </cell>
          <cell r="H34">
            <v>-67955.07176871001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46965.149999999994</v>
          </cell>
        </row>
        <row r="15">
          <cell r="J15">
            <v>29734.54</v>
          </cell>
        </row>
        <row r="16">
          <cell r="J16">
            <v>622.76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54069.17</v>
          </cell>
        </row>
        <row r="13">
          <cell r="H13">
            <v>30530.88</v>
          </cell>
        </row>
        <row r="15">
          <cell r="H15">
            <v>366.53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53703.060000000005</v>
          </cell>
        </row>
        <row r="13">
          <cell r="H13">
            <v>29879.47</v>
          </cell>
        </row>
        <row r="15">
          <cell r="H15">
            <v>155.53</v>
          </cell>
        </row>
        <row r="23">
          <cell r="H23">
            <v>228692.21850000002</v>
          </cell>
        </row>
        <row r="24">
          <cell r="H24">
            <v>-75121.90599999999</v>
          </cell>
        </row>
        <row r="28">
          <cell r="H28">
            <v>109210.99771247999</v>
          </cell>
        </row>
        <row r="30">
          <cell r="H30">
            <v>-96120.148</v>
          </cell>
        </row>
        <row r="32">
          <cell r="H32">
            <v>-15545.45411205</v>
          </cell>
        </row>
        <row r="34">
          <cell r="H34">
            <v>-67377.65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54023.29</v>
          </cell>
        </row>
        <row r="13">
          <cell r="H13">
            <v>30180.47</v>
          </cell>
        </row>
        <row r="15">
          <cell r="H15">
            <v>133.61</v>
          </cell>
        </row>
        <row r="23">
          <cell r="H23">
            <v>213111.36549999999</v>
          </cell>
        </row>
        <row r="24">
          <cell r="H24">
            <v>-75474.8385</v>
          </cell>
        </row>
        <row r="28">
          <cell r="H28">
            <v>108245.05743224</v>
          </cell>
        </row>
        <row r="30">
          <cell r="H30">
            <v>-78348.613</v>
          </cell>
        </row>
        <row r="32">
          <cell r="H32">
            <v>-15843.479414450001</v>
          </cell>
        </row>
        <row r="34">
          <cell r="H34">
            <v>-67352.12201877001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56425.58</v>
          </cell>
        </row>
        <row r="13">
          <cell r="H13">
            <v>30244.41</v>
          </cell>
        </row>
        <row r="15">
          <cell r="H15">
            <v>487.87</v>
          </cell>
        </row>
        <row r="23">
          <cell r="H23">
            <v>207607.85224999997</v>
          </cell>
        </row>
        <row r="24">
          <cell r="H24">
            <v>-75028.3738839</v>
          </cell>
        </row>
        <row r="28">
          <cell r="H28">
            <v>101824.42125128004</v>
          </cell>
        </row>
        <row r="30">
          <cell r="H30">
            <v>-63610.362</v>
          </cell>
        </row>
        <row r="32">
          <cell r="H32">
            <v>-16298.45676484</v>
          </cell>
        </row>
        <row r="34">
          <cell r="H34">
            <v>-67337.22397516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235788.39549999998</v>
          </cell>
        </row>
        <row r="24">
          <cell r="H24">
            <v>-77001.82999999999</v>
          </cell>
        </row>
        <row r="28">
          <cell r="H28">
            <v>118844.80222990003</v>
          </cell>
        </row>
        <row r="30">
          <cell r="H30">
            <v>-111571.952</v>
          </cell>
        </row>
        <row r="32">
          <cell r="H32">
            <v>-15188.52258898</v>
          </cell>
        </row>
        <row r="34">
          <cell r="H34">
            <v>-67174.21849171001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235380.95949999997</v>
          </cell>
        </row>
        <row r="24">
          <cell r="H24">
            <v>-77072.41649999999</v>
          </cell>
        </row>
        <row r="28">
          <cell r="H28">
            <v>103687.30651065003</v>
          </cell>
        </row>
        <row r="30">
          <cell r="H30">
            <v>-94809.373</v>
          </cell>
        </row>
        <row r="32">
          <cell r="H32">
            <v>-15029.24794241</v>
          </cell>
        </row>
        <row r="34">
          <cell r="H34">
            <v>-67190.64655599001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203336.4755</v>
          </cell>
        </row>
        <row r="24">
          <cell r="H24">
            <v>-75691.0655</v>
          </cell>
        </row>
        <row r="28">
          <cell r="H28">
            <v>126308.95384755998</v>
          </cell>
        </row>
        <row r="30">
          <cell r="H30">
            <v>-82986.356</v>
          </cell>
        </row>
        <row r="32">
          <cell r="H32">
            <v>-16866.91951717</v>
          </cell>
        </row>
        <row r="34">
          <cell r="H34">
            <v>-67826.02240432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189052.9845</v>
          </cell>
        </row>
        <row r="24">
          <cell r="H24">
            <v>-76667.661</v>
          </cell>
        </row>
        <row r="28">
          <cell r="H28">
            <v>127372.14</v>
          </cell>
        </row>
        <row r="30">
          <cell r="H30">
            <v>-70761.20999999999</v>
          </cell>
        </row>
        <row r="32">
          <cell r="H32">
            <v>-16357.91</v>
          </cell>
        </row>
        <row r="34">
          <cell r="H34">
            <v>-67444.47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BaseMoney-OLD"/>
      <sheetName val="NIR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0">
        <row r="23">
          <cell r="H23">
            <v>165314.89479999998</v>
          </cell>
        </row>
        <row r="24">
          <cell r="H24">
            <v>2134.1056</v>
          </cell>
        </row>
        <row r="28">
          <cell r="H28">
            <v>93497.57</v>
          </cell>
        </row>
        <row r="30">
          <cell r="H30">
            <v>-146219.812</v>
          </cell>
        </row>
        <row r="32">
          <cell r="H32">
            <v>-14259.919</v>
          </cell>
        </row>
        <row r="34">
          <cell r="H34">
            <v>-38628.054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47505.14</v>
          </cell>
        </row>
        <row r="16">
          <cell r="J16">
            <v>819.27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46540.15</v>
          </cell>
        </row>
        <row r="15">
          <cell r="J15">
            <v>31040.6</v>
          </cell>
        </row>
        <row r="16">
          <cell r="J16">
            <v>72.2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55997.579999999994</v>
          </cell>
        </row>
        <row r="13">
          <cell r="H13">
            <v>32414.04</v>
          </cell>
        </row>
        <row r="15">
          <cell r="H15">
            <v>156.18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177803.81949999998</v>
          </cell>
        </row>
        <row r="24">
          <cell r="H24">
            <v>-76589.033</v>
          </cell>
        </row>
        <row r="28">
          <cell r="H28">
            <v>136019.14958548</v>
          </cell>
        </row>
        <row r="30">
          <cell r="H30">
            <v>-67096.156</v>
          </cell>
        </row>
        <row r="32">
          <cell r="H32">
            <v>-16287.03795899</v>
          </cell>
        </row>
        <row r="34">
          <cell r="H34">
            <v>-67362.69694259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172642.96349999998</v>
          </cell>
        </row>
        <row r="24">
          <cell r="H24">
            <v>-76310.26099999998</v>
          </cell>
        </row>
        <row r="28">
          <cell r="H28">
            <v>138552.44632006</v>
          </cell>
        </row>
        <row r="30">
          <cell r="H30">
            <v>-63234.474</v>
          </cell>
        </row>
        <row r="32">
          <cell r="H32">
            <v>-16071.98713826</v>
          </cell>
        </row>
        <row r="34">
          <cell r="H34">
            <v>-67803.48313124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176983.2291</v>
          </cell>
        </row>
        <row r="24">
          <cell r="H24">
            <v>-76412.414855</v>
          </cell>
        </row>
        <row r="28">
          <cell r="H28">
            <v>137631.92451979</v>
          </cell>
        </row>
        <row r="30">
          <cell r="H30">
            <v>-47675.46</v>
          </cell>
        </row>
        <row r="32">
          <cell r="H32">
            <v>-16413.63</v>
          </cell>
        </row>
        <row r="34">
          <cell r="H34">
            <v>-76465.19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57651.958</v>
          </cell>
        </row>
        <row r="13">
          <cell r="H13">
            <v>32445.943</v>
          </cell>
        </row>
        <row r="15">
          <cell r="H15">
            <v>1196.55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H23">
            <v>166785.5349</v>
          </cell>
        </row>
        <row r="24">
          <cell r="H24">
            <v>-76626.3813</v>
          </cell>
        </row>
        <row r="28">
          <cell r="H28">
            <v>147891.676</v>
          </cell>
        </row>
        <row r="30">
          <cell r="H30">
            <v>-52392.78</v>
          </cell>
        </row>
        <row r="32">
          <cell r="H32">
            <v>-16470.90349355</v>
          </cell>
        </row>
        <row r="34">
          <cell r="H34">
            <v>-80619.34272407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23">
          <cell r="F23">
            <v>159290.472695</v>
          </cell>
          <cell r="H23">
            <v>153536.5382</v>
          </cell>
        </row>
        <row r="24">
          <cell r="F24">
            <v>-75343.02937999999</v>
          </cell>
          <cell r="H24">
            <v>-74529.24745</v>
          </cell>
        </row>
        <row r="28">
          <cell r="F28">
            <v>170544.03784658</v>
          </cell>
          <cell r="H28">
            <v>157528.49596126</v>
          </cell>
        </row>
        <row r="30">
          <cell r="F30">
            <v>-72170.47200000001</v>
          </cell>
          <cell r="H30">
            <v>-54298.977</v>
          </cell>
        </row>
        <row r="32">
          <cell r="F32">
            <v>-18101.35617466</v>
          </cell>
          <cell r="H32">
            <v>-19770.50600172</v>
          </cell>
        </row>
        <row r="34">
          <cell r="F34">
            <v>-75838.32002851</v>
          </cell>
          <cell r="H34">
            <v>-71171.85068072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56002.767122</v>
          </cell>
        </row>
        <row r="13">
          <cell r="H13">
            <v>33248.07988981</v>
          </cell>
        </row>
        <row r="15">
          <cell r="H15">
            <v>363.13289301</v>
          </cell>
        </row>
        <row r="23">
          <cell r="H23">
            <v>152453.9736</v>
          </cell>
        </row>
        <row r="24">
          <cell r="H24">
            <v>-75060.7906</v>
          </cell>
        </row>
        <row r="28">
          <cell r="H28">
            <v>150005.59</v>
          </cell>
        </row>
        <row r="30">
          <cell r="H30">
            <v>-44920.51</v>
          </cell>
        </row>
        <row r="32">
          <cell r="H32">
            <v>-20368.6</v>
          </cell>
        </row>
        <row r="34">
          <cell r="H34">
            <v>-72495.68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57687.78133799999</v>
          </cell>
        </row>
        <row r="13">
          <cell r="H13">
            <v>32341.228375</v>
          </cell>
        </row>
        <row r="15">
          <cell r="H15">
            <v>192.872909</v>
          </cell>
        </row>
        <row r="23">
          <cell r="H23">
            <v>168077.366135</v>
          </cell>
        </row>
        <row r="24">
          <cell r="H24">
            <v>-78440.0076</v>
          </cell>
        </row>
        <row r="28">
          <cell r="H28">
            <v>155947.27565621003</v>
          </cell>
        </row>
        <row r="30">
          <cell r="H30">
            <v>-60096.378</v>
          </cell>
        </row>
        <row r="32">
          <cell r="H32">
            <v>-20389.31093994</v>
          </cell>
        </row>
        <row r="34">
          <cell r="H34">
            <v>-74877.06462908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59264.979999999996</v>
          </cell>
        </row>
        <row r="13">
          <cell r="H13">
            <v>32454.84</v>
          </cell>
        </row>
        <row r="15">
          <cell r="H15">
            <v>267.86</v>
          </cell>
        </row>
        <row r="23">
          <cell r="H23">
            <v>170667.3474</v>
          </cell>
        </row>
        <row r="24">
          <cell r="H24">
            <v>-83143.50660000001</v>
          </cell>
        </row>
        <row r="28">
          <cell r="H28">
            <v>159969.69642067997</v>
          </cell>
        </row>
        <row r="30">
          <cell r="H30">
            <v>-55188.669</v>
          </cell>
        </row>
        <row r="32">
          <cell r="H32">
            <v>-20471.62831134</v>
          </cell>
        </row>
        <row r="34">
          <cell r="H34">
            <v>-79845.56377606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47330.159999999996</v>
          </cell>
        </row>
        <row r="15">
          <cell r="J15">
            <v>30780.77</v>
          </cell>
        </row>
        <row r="16">
          <cell r="J16">
            <v>2900.59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BaseMoney-OLD"/>
      <sheetName val="NIR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0">
        <row r="32">
          <cell r="H32">
            <v>-13768.14</v>
          </cell>
        </row>
        <row r="34">
          <cell r="H34">
            <v>-37950.05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BaseMoney-OLD"/>
      <sheetName val="NIR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0">
        <row r="23">
          <cell r="F23">
            <v>157192.94480000003</v>
          </cell>
        </row>
        <row r="24">
          <cell r="F24">
            <v>1618.4250000000002</v>
          </cell>
        </row>
        <row r="28">
          <cell r="F28">
            <v>101179.93252646</v>
          </cell>
        </row>
        <row r="30">
          <cell r="F30">
            <v>-149592.818454</v>
          </cell>
        </row>
        <row r="32">
          <cell r="F32">
            <v>-12803.68346374</v>
          </cell>
        </row>
        <row r="34">
          <cell r="F34">
            <v>-36795.16804492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BaseMoney-OLD"/>
      <sheetName val="NIR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0">
        <row r="24">
          <cell r="H24">
            <v>2023.3909</v>
          </cell>
        </row>
        <row r="28">
          <cell r="H28">
            <v>102836.65</v>
          </cell>
        </row>
        <row r="30">
          <cell r="H30">
            <v>-126117.34</v>
          </cell>
        </row>
        <row r="32">
          <cell r="H32">
            <v>-12268.6</v>
          </cell>
        </row>
        <row r="34">
          <cell r="H34">
            <v>-37694.3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59550.780000000006</v>
          </cell>
        </row>
        <row r="13">
          <cell r="H13">
            <v>31523.93</v>
          </cell>
        </row>
        <row r="15">
          <cell r="H15">
            <v>110.89</v>
          </cell>
        </row>
        <row r="23">
          <cell r="H23">
            <v>158857.20198</v>
          </cell>
        </row>
        <row r="24">
          <cell r="H24">
            <v>-75863.839266</v>
          </cell>
        </row>
        <row r="28">
          <cell r="H28">
            <v>170459.57582392</v>
          </cell>
        </row>
        <row r="30">
          <cell r="H30">
            <v>-62918.646</v>
          </cell>
        </row>
        <row r="32">
          <cell r="H32">
            <v>-20914.804698810003</v>
          </cell>
        </row>
        <row r="34">
          <cell r="H34">
            <v>-78433.89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58345.756</v>
          </cell>
        </row>
        <row r="13">
          <cell r="H13">
            <v>33609.442</v>
          </cell>
        </row>
        <row r="15">
          <cell r="H15">
            <v>162.838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69801.722</v>
          </cell>
        </row>
        <row r="13">
          <cell r="H13">
            <v>33593.255</v>
          </cell>
        </row>
        <row r="15">
          <cell r="H15">
            <v>238.399</v>
          </cell>
        </row>
        <row r="23">
          <cell r="H23">
            <v>171572.90169368894</v>
          </cell>
        </row>
        <row r="24">
          <cell r="H24">
            <v>-72462.123315</v>
          </cell>
        </row>
        <row r="28">
          <cell r="H28">
            <v>157282.21872640104</v>
          </cell>
        </row>
        <row r="30">
          <cell r="H30">
            <v>-51003.64497328</v>
          </cell>
        </row>
        <row r="32">
          <cell r="H32">
            <v>-21500.416698669997</v>
          </cell>
        </row>
        <row r="34">
          <cell r="H34">
            <v>-80255.55683016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61342.834</v>
          </cell>
        </row>
        <row r="13">
          <cell r="H13">
            <v>32955.599</v>
          </cell>
        </row>
        <row r="15">
          <cell r="H15">
            <v>368.384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62117.765781</v>
          </cell>
        </row>
        <row r="13">
          <cell r="H13">
            <v>33337.479</v>
          </cell>
        </row>
        <row r="15">
          <cell r="H15">
            <v>489.590696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61634.448821</v>
          </cell>
        </row>
        <row r="13">
          <cell r="H13">
            <v>32349.655553</v>
          </cell>
        </row>
        <row r="15">
          <cell r="H15">
            <v>301.277664</v>
          </cell>
        </row>
        <row r="23">
          <cell r="H23">
            <v>193761.5958</v>
          </cell>
        </row>
        <row r="24">
          <cell r="H24">
            <v>-69853.36319999999</v>
          </cell>
        </row>
        <row r="28">
          <cell r="H28">
            <v>172919.61602401998</v>
          </cell>
        </row>
        <row r="30">
          <cell r="H30">
            <v>-23084.570999999993</v>
          </cell>
        </row>
        <row r="32">
          <cell r="H32">
            <v>-22309.53477093</v>
          </cell>
        </row>
        <row r="34">
          <cell r="H34">
            <v>-157148.36081338002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62025.324946</v>
          </cell>
        </row>
        <row r="15">
          <cell r="H15">
            <v>1004.581</v>
          </cell>
        </row>
        <row r="23">
          <cell r="H23">
            <v>214518.34344995877</v>
          </cell>
        </row>
        <row r="24">
          <cell r="H24">
            <v>-68125.3368759855</v>
          </cell>
        </row>
        <row r="28">
          <cell r="H28">
            <v>196385.1740109928</v>
          </cell>
        </row>
        <row r="30">
          <cell r="H30">
            <v>-40570.104999999996</v>
          </cell>
        </row>
        <row r="32">
          <cell r="H32">
            <v>-22702.70243534</v>
          </cell>
        </row>
        <row r="34">
          <cell r="H34">
            <v>-183560.9250082061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46523.560000000005</v>
          </cell>
        </row>
        <row r="15">
          <cell r="J15">
            <v>30312.09</v>
          </cell>
        </row>
        <row r="16">
          <cell r="J16">
            <v>922.19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64118.997435</v>
          </cell>
        </row>
        <row r="13">
          <cell r="H13">
            <v>33057.664211</v>
          </cell>
        </row>
        <row r="15">
          <cell r="H15">
            <v>277.204949</v>
          </cell>
        </row>
        <row r="23">
          <cell r="H23">
            <v>298926.7362</v>
          </cell>
        </row>
        <row r="24">
          <cell r="H24">
            <v>-66855.5748</v>
          </cell>
        </row>
        <row r="30">
          <cell r="H30">
            <v>-32371.854999999992</v>
          </cell>
        </row>
        <row r="32">
          <cell r="H32">
            <v>-23165.554249650002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64691.06402654</v>
          </cell>
        </row>
        <row r="13">
          <cell r="H13">
            <v>33980.64125237</v>
          </cell>
        </row>
        <row r="15">
          <cell r="H15">
            <v>119.52038121</v>
          </cell>
        </row>
        <row r="23">
          <cell r="H23">
            <v>283630.35599999997</v>
          </cell>
        </row>
        <row r="24">
          <cell r="H24">
            <v>-57946.530371930996</v>
          </cell>
        </row>
        <row r="28">
          <cell r="F28">
            <v>114684.12300323881</v>
          </cell>
          <cell r="H28">
            <v>119369.23818922987</v>
          </cell>
        </row>
        <row r="30">
          <cell r="H30">
            <v>-34174.509000000005</v>
          </cell>
        </row>
        <row r="32">
          <cell r="H32">
            <v>-22991.83355035</v>
          </cell>
        </row>
        <row r="34">
          <cell r="F34">
            <v>-193764.0085578788</v>
          </cell>
          <cell r="H34">
            <v>-189095.49560661885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61573.354</v>
          </cell>
        </row>
        <row r="13">
          <cell r="H13">
            <v>34271.215</v>
          </cell>
        </row>
        <row r="15">
          <cell r="H15">
            <v>405.023</v>
          </cell>
        </row>
        <row r="23">
          <cell r="H23">
            <v>288848.3451728232</v>
          </cell>
        </row>
        <row r="24">
          <cell r="H24">
            <v>-54751.999023441</v>
          </cell>
        </row>
        <row r="28">
          <cell r="H28">
            <v>110474.83746889666</v>
          </cell>
        </row>
        <row r="30">
          <cell r="H30">
            <v>-35206.822</v>
          </cell>
        </row>
        <row r="32">
          <cell r="H32">
            <v>-22606.04022247</v>
          </cell>
        </row>
        <row r="34">
          <cell r="H34">
            <v>-190508.72993264883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62396.4615</v>
          </cell>
        </row>
        <row r="13">
          <cell r="H13">
            <v>34215.3029</v>
          </cell>
        </row>
        <row r="15">
          <cell r="H15">
            <v>222.989</v>
          </cell>
        </row>
        <row r="23">
          <cell r="H23">
            <v>267501.7670542273</v>
          </cell>
        </row>
        <row r="24">
          <cell r="H24">
            <v>-53974.81384374599</v>
          </cell>
        </row>
        <row r="28">
          <cell r="H28">
            <v>134761.14730011753</v>
          </cell>
        </row>
        <row r="30">
          <cell r="H30">
            <v>-33758.528000000006</v>
          </cell>
        </row>
        <row r="32">
          <cell r="H32">
            <v>-22233.95181229</v>
          </cell>
        </row>
        <row r="34">
          <cell r="H34">
            <v>-195460.8670673088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64374.229999999996</v>
          </cell>
        </row>
        <row r="13">
          <cell r="H13">
            <v>33682.049</v>
          </cell>
        </row>
        <row r="15">
          <cell r="H15">
            <v>652.147</v>
          </cell>
        </row>
        <row r="23">
          <cell r="H23">
            <v>258712.96859999996</v>
          </cell>
        </row>
        <row r="24">
          <cell r="H24">
            <v>-45416.8134</v>
          </cell>
        </row>
        <row r="28">
          <cell r="H28">
            <v>137000.28955698886</v>
          </cell>
        </row>
        <row r="30">
          <cell r="H30">
            <v>-35748.642666</v>
          </cell>
        </row>
        <row r="32">
          <cell r="H32">
            <v>-22869.92407461</v>
          </cell>
        </row>
        <row r="34">
          <cell r="H34">
            <v>-192969.45045237883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74937.08529999999</v>
          </cell>
        </row>
        <row r="13">
          <cell r="H13">
            <v>33684.9894</v>
          </cell>
        </row>
        <row r="15">
          <cell r="H15">
            <v>260.459</v>
          </cell>
        </row>
        <row r="23">
          <cell r="H23">
            <v>263172.41819999996</v>
          </cell>
        </row>
        <row r="24">
          <cell r="H24">
            <v>-50202.8496</v>
          </cell>
        </row>
        <row r="28">
          <cell r="H28">
            <v>142209.34318926887</v>
          </cell>
        </row>
        <row r="30">
          <cell r="H30">
            <v>-25480.828666</v>
          </cell>
        </row>
        <row r="32">
          <cell r="H32">
            <v>-23210.07272133</v>
          </cell>
        </row>
        <row r="34">
          <cell r="H34">
            <v>-197605.4766054488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66934.186</v>
          </cell>
        </row>
        <row r="13">
          <cell r="H13">
            <v>34868.908</v>
          </cell>
        </row>
        <row r="15">
          <cell r="H15">
            <v>302.016</v>
          </cell>
        </row>
        <row r="23">
          <cell r="H23">
            <v>238244.39279999997</v>
          </cell>
        </row>
        <row r="24">
          <cell r="H24">
            <v>-48317.795999999995</v>
          </cell>
        </row>
        <row r="28">
          <cell r="H28">
            <v>150768.35401950887</v>
          </cell>
        </row>
        <row r="30">
          <cell r="H30">
            <v>-27519.601333</v>
          </cell>
        </row>
        <row r="32">
          <cell r="H32">
            <v>-23632.80706118</v>
          </cell>
        </row>
        <row r="34">
          <cell r="H34">
            <v>-187437.43142508884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68042.13162272</v>
          </cell>
        </row>
        <row r="13">
          <cell r="H13">
            <v>35020.769</v>
          </cell>
        </row>
        <row r="15">
          <cell r="H15">
            <v>224.916</v>
          </cell>
        </row>
        <row r="23">
          <cell r="H23">
            <v>244861.229</v>
          </cell>
        </row>
        <row r="24">
          <cell r="H24">
            <v>-40486.1</v>
          </cell>
        </row>
        <row r="28">
          <cell r="H28">
            <v>153381.3441626488</v>
          </cell>
        </row>
        <row r="30">
          <cell r="H30">
            <v>-39729.458499999986</v>
          </cell>
        </row>
        <row r="32">
          <cell r="H32">
            <v>-24211.10686241</v>
          </cell>
        </row>
        <row r="34">
          <cell r="H34">
            <v>-190528.0916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66356.31960158</v>
          </cell>
        </row>
        <row r="13">
          <cell r="H13">
            <v>34566.94809912</v>
          </cell>
        </row>
        <row r="15">
          <cell r="H15">
            <v>158.03275455</v>
          </cell>
        </row>
        <row r="23">
          <cell r="H23">
            <v>286134.5412</v>
          </cell>
        </row>
        <row r="24">
          <cell r="H24">
            <v>-42132.862799999995</v>
          </cell>
        </row>
        <row r="28">
          <cell r="H28">
            <v>110405.16255927883</v>
          </cell>
        </row>
        <row r="30">
          <cell r="H30">
            <v>-38871.7015</v>
          </cell>
        </row>
        <row r="32">
          <cell r="H32">
            <v>-23886.321356689998</v>
          </cell>
        </row>
        <row r="34">
          <cell r="H34">
            <v>-190567.51764770882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Sheet1"/>
    </sheetNames>
    <sheetDataSet>
      <sheetData sheetId="0">
        <row r="7">
          <cell r="H7">
            <v>67715.91034558999</v>
          </cell>
        </row>
        <row r="13">
          <cell r="H13">
            <v>35257.95241237</v>
          </cell>
        </row>
        <row r="15">
          <cell r="H15">
            <v>151.68020227</v>
          </cell>
        </row>
        <row r="23">
          <cell r="H23">
            <v>296833.118544923</v>
          </cell>
        </row>
        <row r="24">
          <cell r="H24">
            <v>-42312.31737087599</v>
          </cell>
        </row>
        <row r="28">
          <cell r="H28">
            <v>120980.44059183178</v>
          </cell>
        </row>
        <row r="30">
          <cell r="H30">
            <v>-54357.295</v>
          </cell>
        </row>
        <row r="32">
          <cell r="H32">
            <v>-24312.90771386</v>
          </cell>
        </row>
        <row r="34">
          <cell r="H34">
            <v>-193705.4960917888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47569.9</v>
          </cell>
        </row>
        <row r="15">
          <cell r="J15">
            <v>26700.85</v>
          </cell>
        </row>
        <row r="16">
          <cell r="J16">
            <v>206.73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International Reserves"/>
      <sheetName val="Sheet1"/>
    </sheetNames>
    <sheetDataSet>
      <sheetData sheetId="0">
        <row r="7">
          <cell r="H7">
            <v>67916.85076841</v>
          </cell>
        </row>
        <row r="13">
          <cell r="H13">
            <v>35852.674159120004</v>
          </cell>
        </row>
        <row r="15">
          <cell r="H15">
            <v>706.10386847</v>
          </cell>
        </row>
        <row r="23">
          <cell r="H23">
            <v>269914.92450207664</v>
          </cell>
        </row>
        <row r="24">
          <cell r="H24">
            <v>-44760.610518876</v>
          </cell>
        </row>
        <row r="28">
          <cell r="H28">
            <v>154098.1617727782</v>
          </cell>
        </row>
        <row r="30">
          <cell r="H30">
            <v>-51609.433999999994</v>
          </cell>
        </row>
        <row r="32">
          <cell r="H32">
            <v>-24229.33390579</v>
          </cell>
        </row>
        <row r="34">
          <cell r="H34">
            <v>-198938.07905418883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International Reserves"/>
      <sheetName val="NIR (2)"/>
      <sheetName val="Optar_stk "/>
    </sheetNames>
    <sheetDataSet>
      <sheetData sheetId="0">
        <row r="7">
          <cell r="H7">
            <v>70377.24925378</v>
          </cell>
        </row>
        <row r="13">
          <cell r="H13">
            <v>35942.38301107</v>
          </cell>
        </row>
        <row r="15">
          <cell r="H15">
            <v>119.76347469000001</v>
          </cell>
        </row>
        <row r="23">
          <cell r="H23">
            <v>295271.5194</v>
          </cell>
        </row>
        <row r="24">
          <cell r="H24">
            <v>-43816.858199999995</v>
          </cell>
        </row>
        <row r="28">
          <cell r="H28">
            <v>126776.96672434881</v>
          </cell>
        </row>
        <row r="30">
          <cell r="H30">
            <v>-47206.329999999994</v>
          </cell>
        </row>
        <row r="32">
          <cell r="H32">
            <v>-24653.39791764</v>
          </cell>
        </row>
        <row r="34">
          <cell r="H34">
            <v>-199932.5042671688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International Reserves"/>
      <sheetName val="NIR (2)"/>
      <sheetName val="Optar_stk  (2)"/>
    </sheetNames>
    <sheetDataSet>
      <sheetData sheetId="0">
        <row r="7">
          <cell r="H7">
            <v>71177.83839291</v>
          </cell>
        </row>
        <row r="13">
          <cell r="H13">
            <v>35885.323746120004</v>
          </cell>
        </row>
        <row r="15">
          <cell r="H15">
            <v>382.85356567</v>
          </cell>
        </row>
        <row r="23">
          <cell r="H23">
            <v>338220.6282</v>
          </cell>
        </row>
        <row r="24">
          <cell r="H24">
            <v>-47518.5438</v>
          </cell>
        </row>
        <row r="28">
          <cell r="H28">
            <v>102613.91147722004</v>
          </cell>
        </row>
        <row r="30">
          <cell r="H30">
            <v>-61280.846</v>
          </cell>
        </row>
        <row r="32">
          <cell r="H32">
            <v>-24960.28189276</v>
          </cell>
        </row>
        <row r="34">
          <cell r="H34">
            <v>-199628.85182982005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70635.053</v>
          </cell>
        </row>
        <row r="13">
          <cell r="H13">
            <v>36680.3862076</v>
          </cell>
        </row>
        <row r="15">
          <cell r="H15">
            <v>683.1701039800001</v>
          </cell>
        </row>
        <row r="23">
          <cell r="H23">
            <v>331419.2034856432</v>
          </cell>
        </row>
        <row r="24">
          <cell r="H24">
            <v>-51433.137716524194</v>
          </cell>
        </row>
        <row r="28">
          <cell r="H28">
            <v>101215.59570804107</v>
          </cell>
        </row>
        <row r="30">
          <cell r="H30">
            <v>-48743.711</v>
          </cell>
        </row>
        <row r="32">
          <cell r="H32">
            <v>-24897.50355977</v>
          </cell>
        </row>
        <row r="34">
          <cell r="H34">
            <v>-199561.83812959006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70520.139</v>
          </cell>
        </row>
        <row r="13">
          <cell r="H13">
            <v>37670.937386269994</v>
          </cell>
        </row>
        <row r="15">
          <cell r="H15">
            <v>649.69494518</v>
          </cell>
        </row>
        <row r="23">
          <cell r="H23">
            <v>331967.01269174827</v>
          </cell>
        </row>
        <row r="24">
          <cell r="H24">
            <v>-50555.307894682504</v>
          </cell>
        </row>
        <row r="28">
          <cell r="H28">
            <v>103692.00896480426</v>
          </cell>
        </row>
        <row r="30">
          <cell r="H30">
            <v>-42776.627</v>
          </cell>
        </row>
        <row r="32">
          <cell r="H32">
            <v>-25676.17415823</v>
          </cell>
        </row>
        <row r="34">
          <cell r="H34">
            <v>-207810.14089497004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72155.626</v>
          </cell>
        </row>
        <row r="13">
          <cell r="H13">
            <v>37413.59683936</v>
          </cell>
        </row>
        <row r="15">
          <cell r="H15">
            <v>522.3946719300001</v>
          </cell>
        </row>
        <row r="23">
          <cell r="H23">
            <v>318394.5797295005</v>
          </cell>
        </row>
        <row r="24">
          <cell r="H24">
            <v>-49706.9871418575</v>
          </cell>
        </row>
        <row r="28">
          <cell r="H28">
            <v>107689.89160161701</v>
          </cell>
        </row>
        <row r="30">
          <cell r="H30">
            <v>-40618.38699999999</v>
          </cell>
        </row>
        <row r="32">
          <cell r="H32">
            <v>-25701.96922262</v>
          </cell>
        </row>
        <row r="34">
          <cell r="H34">
            <v>-199965.51050809005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84294.7230107</v>
          </cell>
        </row>
        <row r="13">
          <cell r="H13">
            <v>37597.88078541</v>
          </cell>
        </row>
        <row r="15">
          <cell r="H15">
            <v>319.14290369</v>
          </cell>
        </row>
        <row r="23">
          <cell r="H23">
            <v>334129.30531294225</v>
          </cell>
        </row>
        <row r="24">
          <cell r="H24">
            <v>-54672.407478643494</v>
          </cell>
        </row>
        <row r="28">
          <cell r="H28">
            <v>108893.43188019129</v>
          </cell>
        </row>
        <row r="30">
          <cell r="H30">
            <v>-39458.9961</v>
          </cell>
        </row>
        <row r="32">
          <cell r="H32">
            <v>-26163.14136569</v>
          </cell>
        </row>
        <row r="34">
          <cell r="H34">
            <v>-200516.44554811006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76123.538</v>
          </cell>
        </row>
        <row r="13">
          <cell r="H13">
            <v>39037.38854158999</v>
          </cell>
        </row>
        <row r="15">
          <cell r="H15">
            <v>327.24560164</v>
          </cell>
        </row>
        <row r="23">
          <cell r="H23">
            <v>306109.76036072156</v>
          </cell>
        </row>
        <row r="24">
          <cell r="H24">
            <v>-53844.626663099996</v>
          </cell>
        </row>
        <row r="28">
          <cell r="H28">
            <v>117716.3319743785</v>
          </cell>
        </row>
        <row r="30">
          <cell r="H30">
            <v>-37632.108100000005</v>
          </cell>
        </row>
        <row r="32">
          <cell r="H32">
            <v>-26750.30124431</v>
          </cell>
        </row>
        <row r="34">
          <cell r="H34">
            <v>-190110.88452272007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77774.56700000001</v>
          </cell>
        </row>
        <row r="13">
          <cell r="H13">
            <v>39409.99323515</v>
          </cell>
        </row>
        <row r="15">
          <cell r="H15">
            <v>768.4212963399999</v>
          </cell>
        </row>
        <row r="23">
          <cell r="H23">
            <v>314124.83283157507</v>
          </cell>
        </row>
        <row r="24">
          <cell r="H24">
            <v>-53874.705959802006</v>
          </cell>
        </row>
        <row r="28">
          <cell r="H28">
            <v>148428.92738257692</v>
          </cell>
        </row>
        <row r="30">
          <cell r="H30">
            <v>-71033.50110000001</v>
          </cell>
        </row>
        <row r="32">
          <cell r="H32">
            <v>-27228.85308675</v>
          </cell>
        </row>
        <row r="34">
          <cell r="H34">
            <v>-192463.71891088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79988.865</v>
          </cell>
        </row>
        <row r="13">
          <cell r="H13">
            <v>39619.7873714</v>
          </cell>
        </row>
        <row r="15">
          <cell r="H15">
            <v>403.27910588</v>
          </cell>
        </row>
        <row r="23">
          <cell r="H23">
            <v>331861.5280668549</v>
          </cell>
        </row>
        <row r="24">
          <cell r="H24">
            <v>-54896.287999643995</v>
          </cell>
        </row>
        <row r="28">
          <cell r="H28">
            <v>121122.3833853791</v>
          </cell>
        </row>
        <row r="30">
          <cell r="H30">
            <v>-57966.5841</v>
          </cell>
        </row>
        <row r="32">
          <cell r="H32">
            <v>-28461.51901895</v>
          </cell>
        </row>
        <row r="34">
          <cell r="H34">
            <v>-191647.58918198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5">
          <cell r="J15">
            <v>26796.5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BaseMoney-OLD"/>
      <sheetName val="NIR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0">
        <row r="23">
          <cell r="H23">
            <v>132869.81530000002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83197.83628719</v>
          </cell>
        </row>
        <row r="13">
          <cell r="H13">
            <v>41024.291594559996</v>
          </cell>
        </row>
        <row r="15">
          <cell r="H15">
            <v>819.9220375799998</v>
          </cell>
        </row>
        <row r="23">
          <cell r="H23">
            <v>351842.8195045662</v>
          </cell>
        </row>
        <row r="24">
          <cell r="H24">
            <v>-63413.895534444004</v>
          </cell>
        </row>
        <row r="28">
          <cell r="H28">
            <v>130618.84364259613</v>
          </cell>
        </row>
        <row r="30">
          <cell r="H30">
            <v>-54710.5521</v>
          </cell>
        </row>
        <row r="32">
          <cell r="H32">
            <v>-31016.31544736</v>
          </cell>
        </row>
        <row r="34">
          <cell r="H34">
            <v>-208278.85014602833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82948.47420413</v>
          </cell>
        </row>
        <row r="13">
          <cell r="H13">
            <v>41644.62562321</v>
          </cell>
        </row>
        <row r="15">
          <cell r="H15">
            <v>519.7986779600001</v>
          </cell>
        </row>
        <row r="23">
          <cell r="H23">
            <v>350419.1755515878</v>
          </cell>
        </row>
        <row r="24">
          <cell r="H24">
            <v>-68010.46460371799</v>
          </cell>
        </row>
        <row r="28">
          <cell r="H28">
            <v>121836.67813736545</v>
          </cell>
        </row>
        <row r="30">
          <cell r="H30">
            <v>-43995.616566419994</v>
          </cell>
        </row>
        <row r="32">
          <cell r="H32">
            <v>-34134.55019534</v>
          </cell>
        </row>
        <row r="34">
          <cell r="H34">
            <v>-201002.32381817527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82385.45000000001</v>
          </cell>
        </row>
        <row r="13">
          <cell r="H13">
            <v>42025.46752393</v>
          </cell>
        </row>
        <row r="15">
          <cell r="H15">
            <v>353.74419851</v>
          </cell>
        </row>
        <row r="23">
          <cell r="H23">
            <v>347122.12602180394</v>
          </cell>
        </row>
        <row r="24">
          <cell r="H24">
            <v>-66981.05781002999</v>
          </cell>
        </row>
        <row r="28">
          <cell r="H28">
            <v>132987.67417182497</v>
          </cell>
        </row>
        <row r="30">
          <cell r="H30">
            <v>-47804.408024785596</v>
          </cell>
        </row>
        <row r="32">
          <cell r="H32">
            <v>-37075.2691426</v>
          </cell>
        </row>
        <row r="34">
          <cell r="H34">
            <v>-203484.4070161933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83954.85658622999</v>
          </cell>
        </row>
        <row r="13">
          <cell r="H13">
            <v>41751.76963482</v>
          </cell>
        </row>
        <row r="15">
          <cell r="H15">
            <v>740.4423262899999</v>
          </cell>
        </row>
        <row r="23">
          <cell r="H23">
            <v>359159.4622179232</v>
          </cell>
        </row>
        <row r="24">
          <cell r="H24">
            <v>-66039.309973728</v>
          </cell>
        </row>
        <row r="28">
          <cell r="H28">
            <v>136339.75018921366</v>
          </cell>
        </row>
        <row r="30">
          <cell r="H30">
            <v>-57003.5780247856</v>
          </cell>
        </row>
        <row r="32">
          <cell r="H32">
            <v>-39638.03417007</v>
          </cell>
        </row>
        <row r="34">
          <cell r="H34">
            <v>-206371.2216932133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98272.01215687</v>
          </cell>
        </row>
        <row r="13">
          <cell r="H13">
            <v>42081.356540199995</v>
          </cell>
        </row>
        <row r="15">
          <cell r="H15">
            <v>344.73829277</v>
          </cell>
        </row>
        <row r="23">
          <cell r="H23">
            <v>377399.8871347068</v>
          </cell>
        </row>
        <row r="24">
          <cell r="H24">
            <v>-65597.265070974</v>
          </cell>
        </row>
        <row r="28">
          <cell r="H28">
            <v>130118.69692350613</v>
          </cell>
        </row>
        <row r="30">
          <cell r="H30">
            <v>-52771.9579247856</v>
          </cell>
        </row>
        <row r="32">
          <cell r="H32">
            <v>-41560.319388660006</v>
          </cell>
        </row>
        <row r="34">
          <cell r="H34">
            <v>-206890.9346839533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87542.44836825998</v>
          </cell>
        </row>
        <row r="13">
          <cell r="H13">
            <v>43201.07318039</v>
          </cell>
        </row>
        <row r="15">
          <cell r="H15">
            <v>563.88533357</v>
          </cell>
        </row>
        <row r="23">
          <cell r="H23">
            <v>388764.18752339494</v>
          </cell>
        </row>
        <row r="24">
          <cell r="H24">
            <v>-73739.34691757298</v>
          </cell>
        </row>
        <row r="28">
          <cell r="H28">
            <v>104428.286075157</v>
          </cell>
        </row>
        <row r="30">
          <cell r="H30">
            <v>-54429.561828895596</v>
          </cell>
        </row>
        <row r="32">
          <cell r="H32">
            <v>-41520.28173743</v>
          </cell>
        </row>
        <row r="34">
          <cell r="H34">
            <v>-192195.87623243334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88934.71274280999</v>
          </cell>
        </row>
        <row r="13">
          <cell r="H13">
            <v>43746.744391620006</v>
          </cell>
        </row>
        <row r="15">
          <cell r="H15">
            <v>1057.41693399</v>
          </cell>
        </row>
        <row r="23">
          <cell r="H23">
            <v>407111.026932829</v>
          </cell>
        </row>
        <row r="24">
          <cell r="H24">
            <v>-73481.703968659</v>
          </cell>
        </row>
        <row r="28">
          <cell r="H28">
            <v>146460.44547950831</v>
          </cell>
        </row>
        <row r="30">
          <cell r="H30">
            <v>-63684.73598322857</v>
          </cell>
        </row>
        <row r="32">
          <cell r="H32">
            <v>-43996.948316580005</v>
          </cell>
        </row>
        <row r="34">
          <cell r="H34">
            <v>-238669.21007544975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434935.07492662803</v>
          </cell>
        </row>
        <row r="24">
          <cell r="H24">
            <v>-71504.78457896199</v>
          </cell>
        </row>
        <row r="28">
          <cell r="H28">
            <v>114250.95246239229</v>
          </cell>
        </row>
        <row r="30">
          <cell r="H30">
            <v>-49983.99498322858</v>
          </cell>
        </row>
        <row r="32">
          <cell r="H32">
            <v>-58978.098240190004</v>
          </cell>
        </row>
        <row r="34">
          <cell r="H34">
            <v>-224750.75527402974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413163.75934151514</v>
          </cell>
        </row>
        <row r="24">
          <cell r="H24">
            <v>-72198.438672192</v>
          </cell>
        </row>
        <row r="28">
          <cell r="H28">
            <v>162492.59226001755</v>
          </cell>
        </row>
        <row r="30">
          <cell r="H30">
            <v>-75094.00552615096</v>
          </cell>
        </row>
        <row r="32">
          <cell r="H32">
            <v>-58647.35735372</v>
          </cell>
        </row>
        <row r="34">
          <cell r="H34">
            <v>-225796.74321826975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47295.79</v>
          </cell>
        </row>
        <row r="15">
          <cell r="J15">
            <v>26660.03</v>
          </cell>
        </row>
        <row r="16">
          <cell r="J16">
            <v>275.08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424029.0161189954</v>
          </cell>
        </row>
        <row r="24">
          <cell r="H24">
            <v>-70765.75612023499</v>
          </cell>
        </row>
        <row r="28">
          <cell r="H28">
            <v>118459.48517537794</v>
          </cell>
        </row>
        <row r="30">
          <cell r="H30">
            <v>-51835.37998322859</v>
          </cell>
        </row>
        <row r="32">
          <cell r="H32">
            <v>-48385.718498910006</v>
          </cell>
        </row>
        <row r="34">
          <cell r="H34">
            <v>-239652.56054250977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406393.4553611586</v>
          </cell>
        </row>
        <row r="24">
          <cell r="H24">
            <v>-72567.170584909</v>
          </cell>
        </row>
        <row r="28">
          <cell r="H28">
            <v>181221.1138961512</v>
          </cell>
        </row>
        <row r="30">
          <cell r="H30">
            <v>-87050.15652615097</v>
          </cell>
        </row>
        <row r="32">
          <cell r="H32">
            <v>-59333.219899489995</v>
          </cell>
        </row>
        <row r="34">
          <cell r="H34">
            <v>-221644.71375388978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422496.72215739003</v>
          </cell>
        </row>
        <row r="24">
          <cell r="H24">
            <v>-73420.41727402499</v>
          </cell>
        </row>
        <row r="28">
          <cell r="H28">
            <v>172908.39137384566</v>
          </cell>
        </row>
        <row r="30">
          <cell r="H30">
            <v>-100789.45852615096</v>
          </cell>
        </row>
        <row r="32">
          <cell r="H32">
            <v>-60636.831796599996</v>
          </cell>
        </row>
        <row r="34">
          <cell r="H34">
            <v>-210983.60263126978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541816.0969067529</v>
          </cell>
        </row>
        <row r="24">
          <cell r="H24">
            <v>-73714.568333109</v>
          </cell>
        </row>
        <row r="28">
          <cell r="H28">
            <v>68813.59229014238</v>
          </cell>
        </row>
        <row r="30">
          <cell r="H30">
            <v>-109738.91277472653</v>
          </cell>
        </row>
        <row r="32">
          <cell r="H32">
            <v>-61255.8220079</v>
          </cell>
        </row>
        <row r="34">
          <cell r="H34">
            <v>-217713.56201981974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473914.53743875463</v>
          </cell>
        </row>
        <row r="24">
          <cell r="H24">
            <v>-73709.87443323</v>
          </cell>
        </row>
        <row r="28">
          <cell r="H28">
            <v>127479.87293785163</v>
          </cell>
        </row>
        <row r="30">
          <cell r="H30">
            <v>-96355.88877472653</v>
          </cell>
        </row>
        <row r="32">
          <cell r="H32">
            <v>-60976.29980164</v>
          </cell>
        </row>
        <row r="34">
          <cell r="H34">
            <v>-217201.44230030975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466811.8220850459</v>
          </cell>
        </row>
        <row r="24">
          <cell r="H24">
            <v>-73260.82467813899</v>
          </cell>
        </row>
        <row r="28">
          <cell r="H28">
            <v>134952.61234611383</v>
          </cell>
        </row>
        <row r="30">
          <cell r="H30">
            <v>-104514.55280649097</v>
          </cell>
        </row>
        <row r="32">
          <cell r="H32">
            <v>-58929.2716886</v>
          </cell>
        </row>
        <row r="34">
          <cell r="H34">
            <v>-210924.68715803977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470171.1291485528</v>
          </cell>
        </row>
        <row r="24">
          <cell r="H24">
            <v>-72635.4831909145</v>
          </cell>
        </row>
        <row r="28">
          <cell r="H28">
            <v>134568.7745323624</v>
          </cell>
        </row>
        <row r="30">
          <cell r="H30">
            <v>-110380.36780649096</v>
          </cell>
        </row>
        <row r="32">
          <cell r="H32">
            <v>-60582.71168015</v>
          </cell>
        </row>
        <row r="34">
          <cell r="H34">
            <v>-206790.05096093976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482557.5045649827</v>
          </cell>
        </row>
        <row r="24">
          <cell r="H24">
            <v>-73082.45656884674</v>
          </cell>
        </row>
        <row r="28">
          <cell r="H28">
            <v>125095.7364854889</v>
          </cell>
        </row>
        <row r="30">
          <cell r="H30">
            <v>-93492.97372275514</v>
          </cell>
        </row>
        <row r="32">
          <cell r="H32">
            <v>-63634.979940440004</v>
          </cell>
        </row>
        <row r="34">
          <cell r="H34">
            <v>-207050.20910558978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483427.9772571514</v>
          </cell>
        </row>
        <row r="24">
          <cell r="H24">
            <v>-74775.413140372</v>
          </cell>
        </row>
        <row r="28">
          <cell r="H28">
            <v>124744.3751739104</v>
          </cell>
        </row>
        <row r="30">
          <cell r="H30">
            <v>-102187.166</v>
          </cell>
        </row>
        <row r="32">
          <cell r="H32">
            <v>-64012.34205554</v>
          </cell>
        </row>
        <row r="34">
          <cell r="H34">
            <v>-207016.63251378975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479808.1598055474</v>
          </cell>
        </row>
        <row r="24">
          <cell r="H24">
            <v>-74199.12025470275</v>
          </cell>
        </row>
        <row r="28">
          <cell r="H28">
            <v>145329.8664132151</v>
          </cell>
        </row>
        <row r="30">
          <cell r="H30">
            <v>-122742.15299999999</v>
          </cell>
        </row>
        <row r="32">
          <cell r="H32">
            <v>-60992.27588061</v>
          </cell>
        </row>
        <row r="34">
          <cell r="H34">
            <v>-207338.23450969977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Money-OLD"/>
      <sheetName val="Estmd WoM 03-04"/>
      <sheetName val="Est'd G&amp;S Mports 05-06"/>
      <sheetName val="Estmd WOM 2004-2005"/>
      <sheetName val="Est'd G&amp;S Mprts 06-07"/>
      <sheetName val="Estimated WOM-2001-2002"/>
      <sheetName val="Estimated WOM-2000-2001"/>
    </sheetNames>
    <sheetDataSet>
      <sheetData sheetId="2">
        <row r="12">
          <cell r="J12">
            <v>56710.719999999994</v>
          </cell>
        </row>
        <row r="15">
          <cell r="J15">
            <v>27713.45</v>
          </cell>
        </row>
        <row r="16">
          <cell r="J16">
            <v>668.848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460310.49271339865</v>
          </cell>
        </row>
        <row r="24">
          <cell r="H24">
            <v>-70147.3246381071</v>
          </cell>
        </row>
        <row r="28">
          <cell r="H28">
            <v>181969.57574761304</v>
          </cell>
        </row>
        <row r="30">
          <cell r="H30">
            <v>-133053.7229306648</v>
          </cell>
        </row>
        <row r="32">
          <cell r="H32">
            <v>-67012.12103867</v>
          </cell>
        </row>
        <row r="34">
          <cell r="H34">
            <v>-194303.9520030798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472101.0151482653</v>
          </cell>
        </row>
        <row r="24">
          <cell r="H24">
            <v>-70321.5178960443</v>
          </cell>
        </row>
        <row r="28">
          <cell r="H28">
            <v>169319.09560643876</v>
          </cell>
        </row>
        <row r="30">
          <cell r="H30">
            <v>-134877.196</v>
          </cell>
        </row>
        <row r="32">
          <cell r="H32">
            <v>-65815.00679512</v>
          </cell>
        </row>
        <row r="34">
          <cell r="H34">
            <v>-194962.86392939975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469797.13203796005</v>
          </cell>
        </row>
        <row r="24">
          <cell r="H24">
            <v>-73492.0397551197</v>
          </cell>
        </row>
        <row r="28">
          <cell r="H28">
            <v>135069.96543385944</v>
          </cell>
        </row>
        <row r="30">
          <cell r="H30">
            <v>-99514.288</v>
          </cell>
        </row>
        <row r="32">
          <cell r="H32">
            <v>-61213.9832934</v>
          </cell>
        </row>
        <row r="34">
          <cell r="H34">
            <v>-204195.82985916978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466512.6347163985</v>
          </cell>
        </row>
        <row r="24">
          <cell r="H24">
            <v>-74289.78862552665</v>
          </cell>
        </row>
        <row r="28">
          <cell r="H28">
            <v>136864.49332586792</v>
          </cell>
        </row>
        <row r="30">
          <cell r="H30">
            <v>-93283.285</v>
          </cell>
        </row>
        <row r="32">
          <cell r="H32">
            <v>-61546.05996137</v>
          </cell>
        </row>
        <row r="34">
          <cell r="H34">
            <v>-206332.09688138976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 Money  NIR - June 2018"/>
    </sheetNames>
    <sheetDataSet>
      <sheetData sheetId="0">
        <row r="23">
          <cell r="H23">
            <v>470401.61051354173</v>
          </cell>
        </row>
        <row r="24">
          <cell r="H24">
            <v>-70406.6123036573</v>
          </cell>
        </row>
        <row r="28">
          <cell r="H28">
            <v>132042.61826439534</v>
          </cell>
        </row>
        <row r="30">
          <cell r="H30">
            <v>-95857.107</v>
          </cell>
        </row>
        <row r="32">
          <cell r="H32">
            <v>-63547.92295718</v>
          </cell>
        </row>
        <row r="34">
          <cell r="H34">
            <v>-202803.78270260978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23">
          <cell r="H23">
            <v>476359.1213976574</v>
          </cell>
        </row>
        <row r="24">
          <cell r="H24">
            <v>-71211.8935606605</v>
          </cell>
        </row>
        <row r="28">
          <cell r="H28">
            <v>127132.5715686729</v>
          </cell>
        </row>
        <row r="30">
          <cell r="H30">
            <v>-101672.92300000001</v>
          </cell>
        </row>
        <row r="32">
          <cell r="H32">
            <v>-61948.32522279</v>
          </cell>
        </row>
        <row r="34">
          <cell r="H34">
            <v>-204797.41453695978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79344.261</v>
          </cell>
        </row>
        <row r="13">
          <cell r="H13">
            <v>40145.95982978</v>
          </cell>
        </row>
        <row r="15">
          <cell r="H15">
            <v>348.31060751</v>
          </cell>
        </row>
        <row r="23">
          <cell r="H23">
            <v>323046.49209024926</v>
          </cell>
        </row>
        <row r="24">
          <cell r="H24">
            <v>-55212.306289686</v>
          </cell>
        </row>
        <row r="28">
          <cell r="H28">
            <v>145155.48391836503</v>
          </cell>
        </row>
        <row r="30">
          <cell r="H30">
            <v>-55541.73609999999</v>
          </cell>
        </row>
        <row r="32">
          <cell r="H32">
            <v>-28386.811469610002</v>
          </cell>
        </row>
        <row r="34">
          <cell r="H34">
            <v>-209222.59101688833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 Money  NIR - May 2016"/>
    </sheetNames>
    <sheetDataSet>
      <sheetData sheetId="0">
        <row r="7">
          <cell r="H7">
            <v>79971.299</v>
          </cell>
        </row>
        <row r="13">
          <cell r="H13">
            <v>39985.020209910006</v>
          </cell>
        </row>
        <row r="15">
          <cell r="H15">
            <v>281.39049747</v>
          </cell>
        </row>
        <row r="23">
          <cell r="H23">
            <v>318935.1612519158</v>
          </cell>
        </row>
        <row r="24">
          <cell r="H24">
            <v>-54675.706490496</v>
          </cell>
        </row>
        <row r="28">
          <cell r="H28">
            <v>144441.37986383855</v>
          </cell>
        </row>
        <row r="30">
          <cell r="H30">
            <v>-51302.822100000005</v>
          </cell>
        </row>
        <row r="32">
          <cell r="H32">
            <v>-28418.28046172</v>
          </cell>
        </row>
        <row r="34">
          <cell r="H34">
            <v>-208742.0224913383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  <sheetName val="Base Money  NIR - June 2016"/>
    </sheetNames>
    <sheetDataSet>
      <sheetData sheetId="0">
        <row r="7">
          <cell r="H7">
            <v>79736.412</v>
          </cell>
        </row>
        <row r="13">
          <cell r="H13">
            <v>40366.168352010005</v>
          </cell>
        </row>
        <row r="15">
          <cell r="H15">
            <v>579.4211809</v>
          </cell>
        </row>
        <row r="23">
          <cell r="H23">
            <v>323329.734</v>
          </cell>
        </row>
        <row r="24">
          <cell r="H24">
            <v>-63609.928199999995</v>
          </cell>
        </row>
        <row r="28">
          <cell r="H28">
            <v>144829.47720380832</v>
          </cell>
        </row>
        <row r="30">
          <cell r="H30">
            <v>-46966.8441</v>
          </cell>
        </row>
        <row r="32">
          <cell r="H32">
            <v>-28951.114292259997</v>
          </cell>
        </row>
        <row r="34">
          <cell r="H34">
            <v>-207949.32351684832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BaseMoney-NEW"/>
      <sheetName val="NIR"/>
    </sheetNames>
    <sheetDataSet>
      <sheetData sheetId="0">
        <row r="7">
          <cell r="H7">
            <v>81813.13</v>
          </cell>
        </row>
        <row r="13">
          <cell r="H13">
            <v>40614.55211556</v>
          </cell>
        </row>
        <row r="15">
          <cell r="H15">
            <v>1188.54052504</v>
          </cell>
        </row>
        <row r="23">
          <cell r="H23">
            <v>337351.13435753464</v>
          </cell>
        </row>
        <row r="24">
          <cell r="H24">
            <v>-63372.011428907994</v>
          </cell>
        </row>
        <row r="28">
          <cell r="H28">
            <v>144534.04314187163</v>
          </cell>
        </row>
        <row r="30">
          <cell r="H30">
            <v>-57197.244099999996</v>
          </cell>
        </row>
        <row r="32">
          <cell r="H32">
            <v>-30171.64941901</v>
          </cell>
        </row>
        <row r="34">
          <cell r="H34">
            <v>-207528.0489223283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Q307"/>
  <sheetViews>
    <sheetView tabSelected="1" zoomScale="91" zoomScaleNormal="91" zoomScalePageLayoutView="0" workbookViewId="0" topLeftCell="A1">
      <pane xSplit="1" ySplit="15" topLeftCell="B30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B308" sqref="B308"/>
    </sheetView>
  </sheetViews>
  <sheetFormatPr defaultColWidth="9.140625" defaultRowHeight="12.75"/>
  <cols>
    <col min="1" max="6" width="16.28125" style="13" customWidth="1"/>
    <col min="7" max="7" width="18.7109375" style="13" bestFit="1" customWidth="1"/>
    <col min="8" max="8" width="27.28125" style="13" bestFit="1" customWidth="1"/>
    <col min="9" max="10" width="9.140625" style="13" customWidth="1"/>
    <col min="11" max="16" width="9.140625" style="14" customWidth="1"/>
    <col min="17" max="17" width="9.140625" style="13" customWidth="1"/>
    <col min="18" max="16384" width="9.140625" style="14" customWidth="1"/>
  </cols>
  <sheetData>
    <row r="1" spans="1:6" ht="20.25">
      <c r="A1" s="46" t="s">
        <v>58</v>
      </c>
      <c r="B1" s="46"/>
      <c r="C1" s="46"/>
      <c r="D1" s="46"/>
      <c r="E1" s="46"/>
      <c r="F1" s="46"/>
    </row>
    <row r="2" spans="1:6" ht="15">
      <c r="A2" s="16" t="s">
        <v>59</v>
      </c>
      <c r="B2" s="17" t="s">
        <v>70</v>
      </c>
      <c r="C2" s="17"/>
      <c r="D2" s="17"/>
      <c r="E2" s="18"/>
      <c r="F2" s="18"/>
    </row>
    <row r="3" spans="1:6" ht="15">
      <c r="A3" s="16" t="s">
        <v>60</v>
      </c>
      <c r="B3" s="19" t="s">
        <v>61</v>
      </c>
      <c r="C3" s="17"/>
      <c r="D3" s="17"/>
      <c r="E3" s="18"/>
      <c r="F3" s="18"/>
    </row>
    <row r="4" spans="1:6" ht="15">
      <c r="A4" s="16" t="s">
        <v>62</v>
      </c>
      <c r="B4" s="20" t="s">
        <v>15</v>
      </c>
      <c r="C4" s="20"/>
      <c r="D4" s="20"/>
      <c r="E4" s="21"/>
      <c r="F4" s="21"/>
    </row>
    <row r="5" spans="1:6" ht="15">
      <c r="A5" s="16" t="s">
        <v>63</v>
      </c>
      <c r="B5" s="22" t="s">
        <v>79</v>
      </c>
      <c r="C5" s="23"/>
      <c r="D5" s="22"/>
      <c r="E5" s="24"/>
      <c r="F5" s="24"/>
    </row>
    <row r="6" spans="1:6" ht="15">
      <c r="A6" s="16" t="s">
        <v>64</v>
      </c>
      <c r="B6" s="25" t="s">
        <v>14</v>
      </c>
      <c r="C6" s="26"/>
      <c r="D6" s="26"/>
      <c r="E6" s="24"/>
      <c r="F6" s="24"/>
    </row>
    <row r="7" spans="1:6" ht="15">
      <c r="A7" s="16" t="s">
        <v>65</v>
      </c>
      <c r="B7" s="25" t="s">
        <v>66</v>
      </c>
      <c r="C7" s="26"/>
      <c r="D7" s="26"/>
      <c r="E7" s="24"/>
      <c r="F7" s="24"/>
    </row>
    <row r="8" spans="1:6" ht="15">
      <c r="A8" s="16" t="s">
        <v>67</v>
      </c>
      <c r="B8" s="25" t="s">
        <v>68</v>
      </c>
      <c r="C8" s="26"/>
      <c r="D8" s="26"/>
      <c r="E8" s="24"/>
      <c r="F8" s="24"/>
    </row>
    <row r="9" spans="1:6" ht="15">
      <c r="A9" s="27" t="s">
        <v>69</v>
      </c>
      <c r="B9" s="28"/>
      <c r="C9" s="29"/>
      <c r="D9" s="29"/>
      <c r="E9" s="30"/>
      <c r="F9" s="30"/>
    </row>
    <row r="13" spans="1:6" ht="12.75">
      <c r="A13" s="49" t="s">
        <v>71</v>
      </c>
      <c r="B13" s="47" t="s">
        <v>74</v>
      </c>
      <c r="C13" s="48"/>
      <c r="D13" s="48"/>
      <c r="E13" s="48"/>
      <c r="F13" s="48"/>
    </row>
    <row r="14" spans="1:17" ht="16.5" customHeight="1">
      <c r="A14" s="50"/>
      <c r="B14" s="42" t="s">
        <v>75</v>
      </c>
      <c r="C14" s="43"/>
      <c r="D14" s="44"/>
      <c r="E14" s="51" t="s">
        <v>52</v>
      </c>
      <c r="F14" s="53" t="s">
        <v>78</v>
      </c>
      <c r="G14" s="14"/>
      <c r="H14" s="14"/>
      <c r="I14" s="14"/>
      <c r="J14" s="14"/>
      <c r="L14" s="13"/>
      <c r="Q14" s="14"/>
    </row>
    <row r="15" spans="1:17" ht="25.5">
      <c r="A15" s="50"/>
      <c r="B15" s="32" t="s">
        <v>30</v>
      </c>
      <c r="C15" s="32" t="s">
        <v>29</v>
      </c>
      <c r="D15" s="32" t="s">
        <v>10</v>
      </c>
      <c r="E15" s="52"/>
      <c r="F15" s="54"/>
      <c r="G15" s="14"/>
      <c r="H15" s="14"/>
      <c r="I15" s="14"/>
      <c r="J15" s="14"/>
      <c r="L15" s="13"/>
      <c r="Q15" s="14"/>
    </row>
    <row r="16" spans="1:17" ht="12.75">
      <c r="A16" s="33">
        <v>36556</v>
      </c>
      <c r="B16" s="34">
        <v>15877</v>
      </c>
      <c r="C16" s="34">
        <v>4</v>
      </c>
      <c r="D16" s="35">
        <f>SUM(B16:C16)</f>
        <v>15881</v>
      </c>
      <c r="E16" s="34">
        <v>16027</v>
      </c>
      <c r="F16" s="35">
        <f>SUM(D16:E16)</f>
        <v>31908</v>
      </c>
      <c r="G16" s="14"/>
      <c r="H16" s="14"/>
      <c r="I16" s="14"/>
      <c r="J16" s="14"/>
      <c r="L16" s="13"/>
      <c r="Q16" s="14"/>
    </row>
    <row r="17" spans="1:17" ht="12.75">
      <c r="A17" s="33">
        <v>36585</v>
      </c>
      <c r="B17" s="34">
        <v>15508</v>
      </c>
      <c r="C17" s="34">
        <v>370</v>
      </c>
      <c r="D17" s="35">
        <f aca="true" t="shared" si="0" ref="D17:D80">SUM(B17:C17)</f>
        <v>15878</v>
      </c>
      <c r="E17" s="34">
        <v>15291</v>
      </c>
      <c r="F17" s="35">
        <f aca="true" t="shared" si="1" ref="F17:F27">SUM(D17:E17)</f>
        <v>31169</v>
      </c>
      <c r="G17" s="14"/>
      <c r="H17" s="14"/>
      <c r="I17" s="14"/>
      <c r="J17" s="14"/>
      <c r="L17" s="13"/>
      <c r="Q17" s="14"/>
    </row>
    <row r="18" spans="1:17" ht="12.75">
      <c r="A18" s="33">
        <v>36616</v>
      </c>
      <c r="B18" s="34">
        <v>14763</v>
      </c>
      <c r="C18" s="34">
        <v>147</v>
      </c>
      <c r="D18" s="35">
        <f t="shared" si="0"/>
        <v>14910</v>
      </c>
      <c r="E18" s="34">
        <v>15538</v>
      </c>
      <c r="F18" s="35">
        <f t="shared" si="1"/>
        <v>30448</v>
      </c>
      <c r="G18" s="14"/>
      <c r="H18" s="14"/>
      <c r="I18" s="14"/>
      <c r="J18" s="14"/>
      <c r="L18" s="13"/>
      <c r="Q18" s="14"/>
    </row>
    <row r="19" spans="1:17" ht="12.75">
      <c r="A19" s="33">
        <v>36646</v>
      </c>
      <c r="B19" s="34">
        <v>15204</v>
      </c>
      <c r="C19" s="34">
        <v>165</v>
      </c>
      <c r="D19" s="35">
        <f t="shared" si="0"/>
        <v>15369</v>
      </c>
      <c r="E19" s="34">
        <v>15994</v>
      </c>
      <c r="F19" s="35">
        <f t="shared" si="1"/>
        <v>31363</v>
      </c>
      <c r="G19" s="14"/>
      <c r="H19" s="14"/>
      <c r="I19" s="14"/>
      <c r="J19" s="14"/>
      <c r="L19" s="13"/>
      <c r="Q19" s="14"/>
    </row>
    <row r="20" spans="1:17" ht="12.75">
      <c r="A20" s="33">
        <v>36677</v>
      </c>
      <c r="B20" s="34">
        <v>15405</v>
      </c>
      <c r="C20" s="34">
        <v>379</v>
      </c>
      <c r="D20" s="35">
        <f t="shared" si="0"/>
        <v>15784</v>
      </c>
      <c r="E20" s="34">
        <v>15749</v>
      </c>
      <c r="F20" s="35">
        <f t="shared" si="1"/>
        <v>31533</v>
      </c>
      <c r="G20" s="14"/>
      <c r="H20" s="14"/>
      <c r="I20" s="14"/>
      <c r="J20" s="14"/>
      <c r="L20" s="13"/>
      <c r="Q20" s="14"/>
    </row>
    <row r="21" spans="1:17" ht="12.75">
      <c r="A21" s="33">
        <v>36707</v>
      </c>
      <c r="B21" s="34">
        <v>14493</v>
      </c>
      <c r="C21" s="34">
        <v>248</v>
      </c>
      <c r="D21" s="35">
        <f t="shared" si="0"/>
        <v>14741</v>
      </c>
      <c r="E21" s="34">
        <v>15664.6</v>
      </c>
      <c r="F21" s="35">
        <f t="shared" si="1"/>
        <v>30405.6</v>
      </c>
      <c r="G21" s="14"/>
      <c r="H21" s="14"/>
      <c r="I21" s="14"/>
      <c r="J21" s="14"/>
      <c r="L21" s="13"/>
      <c r="Q21" s="14"/>
    </row>
    <row r="22" spans="1:17" ht="12.75">
      <c r="A22" s="33">
        <v>36738</v>
      </c>
      <c r="B22" s="34">
        <v>14441</v>
      </c>
      <c r="C22" s="34">
        <v>397</v>
      </c>
      <c r="D22" s="35">
        <f t="shared" si="0"/>
        <v>14838</v>
      </c>
      <c r="E22" s="34">
        <v>15811</v>
      </c>
      <c r="F22" s="35">
        <f t="shared" si="1"/>
        <v>30649</v>
      </c>
      <c r="G22" s="14"/>
      <c r="H22" s="14"/>
      <c r="I22" s="14"/>
      <c r="J22" s="14"/>
      <c r="L22" s="13"/>
      <c r="Q22" s="14"/>
    </row>
    <row r="23" spans="1:17" ht="12.75">
      <c r="A23" s="33">
        <v>36769</v>
      </c>
      <c r="B23" s="34">
        <v>14434</v>
      </c>
      <c r="C23" s="34">
        <v>90</v>
      </c>
      <c r="D23" s="35">
        <f t="shared" si="0"/>
        <v>14524</v>
      </c>
      <c r="E23" s="34">
        <v>16321</v>
      </c>
      <c r="F23" s="35">
        <f t="shared" si="1"/>
        <v>30845</v>
      </c>
      <c r="G23" s="14"/>
      <c r="H23" s="14"/>
      <c r="I23" s="14"/>
      <c r="J23" s="14"/>
      <c r="L23" s="13"/>
      <c r="Q23" s="14"/>
    </row>
    <row r="24" spans="1:17" ht="12.75">
      <c r="A24" s="33">
        <v>36799</v>
      </c>
      <c r="B24" s="34">
        <v>13586</v>
      </c>
      <c r="C24" s="34">
        <v>172</v>
      </c>
      <c r="D24" s="35">
        <f t="shared" si="0"/>
        <v>13758</v>
      </c>
      <c r="E24" s="34">
        <v>16054.7</v>
      </c>
      <c r="F24" s="35">
        <f t="shared" si="1"/>
        <v>29812.7</v>
      </c>
      <c r="G24" s="14"/>
      <c r="H24" s="14"/>
      <c r="I24" s="14"/>
      <c r="J24" s="14"/>
      <c r="L24" s="13"/>
      <c r="Q24" s="14"/>
    </row>
    <row r="25" spans="1:17" ht="12.75">
      <c r="A25" s="33">
        <v>36830</v>
      </c>
      <c r="B25" s="34">
        <v>14018</v>
      </c>
      <c r="C25" s="34">
        <v>282</v>
      </c>
      <c r="D25" s="35">
        <f t="shared" si="0"/>
        <v>14300</v>
      </c>
      <c r="E25" s="34">
        <v>15926</v>
      </c>
      <c r="F25" s="35">
        <f t="shared" si="1"/>
        <v>30226</v>
      </c>
      <c r="G25" s="14"/>
      <c r="H25" s="14"/>
      <c r="I25" s="14"/>
      <c r="J25" s="14"/>
      <c r="L25" s="13"/>
      <c r="Q25" s="14"/>
    </row>
    <row r="26" spans="1:17" ht="12.75">
      <c r="A26" s="33">
        <v>36860</v>
      </c>
      <c r="B26" s="34">
        <v>14128</v>
      </c>
      <c r="C26" s="34">
        <v>93</v>
      </c>
      <c r="D26" s="35">
        <f t="shared" si="0"/>
        <v>14221</v>
      </c>
      <c r="E26" s="34">
        <v>16211.9</v>
      </c>
      <c r="F26" s="35">
        <f t="shared" si="1"/>
        <v>30432.9</v>
      </c>
      <c r="G26" s="14"/>
      <c r="H26" s="14"/>
      <c r="I26" s="14"/>
      <c r="J26" s="14"/>
      <c r="L26" s="13"/>
      <c r="Q26" s="14"/>
    </row>
    <row r="27" spans="1:17" ht="12.75">
      <c r="A27" s="33">
        <v>36891</v>
      </c>
      <c r="B27" s="34">
        <v>13575</v>
      </c>
      <c r="C27" s="34">
        <v>218</v>
      </c>
      <c r="D27" s="35">
        <f t="shared" si="0"/>
        <v>13793</v>
      </c>
      <c r="E27" s="34">
        <v>20619.6</v>
      </c>
      <c r="F27" s="35">
        <f t="shared" si="1"/>
        <v>34412.6</v>
      </c>
      <c r="G27" s="14"/>
      <c r="H27" s="14"/>
      <c r="I27" s="14"/>
      <c r="J27" s="14"/>
      <c r="L27" s="13"/>
      <c r="Q27" s="14"/>
    </row>
    <row r="28" spans="1:17" ht="12.75">
      <c r="A28" s="33">
        <v>36922</v>
      </c>
      <c r="B28" s="34">
        <v>13558</v>
      </c>
      <c r="C28" s="34">
        <v>222</v>
      </c>
      <c r="D28" s="35">
        <f t="shared" si="0"/>
        <v>13780</v>
      </c>
      <c r="E28" s="34">
        <v>17315</v>
      </c>
      <c r="F28" s="35">
        <f aca="true" t="shared" si="2" ref="F28:F39">SUM(D28:E28)</f>
        <v>31095</v>
      </c>
      <c r="G28" s="14"/>
      <c r="H28" s="14"/>
      <c r="I28" s="14"/>
      <c r="J28" s="14"/>
      <c r="L28" s="13"/>
      <c r="Q28" s="14"/>
    </row>
    <row r="29" spans="1:17" ht="12.75">
      <c r="A29" s="33">
        <v>36950</v>
      </c>
      <c r="B29" s="34">
        <v>13901</v>
      </c>
      <c r="C29" s="34">
        <v>514.4</v>
      </c>
      <c r="D29" s="35">
        <f t="shared" si="0"/>
        <v>14415.4</v>
      </c>
      <c r="E29" s="34">
        <v>17273</v>
      </c>
      <c r="F29" s="35">
        <f t="shared" si="2"/>
        <v>31688.4</v>
      </c>
      <c r="G29" s="14"/>
      <c r="H29" s="14"/>
      <c r="I29" s="14"/>
      <c r="J29" s="14"/>
      <c r="L29" s="13"/>
      <c r="Q29" s="14"/>
    </row>
    <row r="30" spans="1:17" ht="12.75">
      <c r="A30" s="33">
        <v>36981</v>
      </c>
      <c r="B30" s="34">
        <v>12764</v>
      </c>
      <c r="C30" s="34">
        <v>56</v>
      </c>
      <c r="D30" s="35">
        <f t="shared" si="0"/>
        <v>12820</v>
      </c>
      <c r="E30" s="34">
        <v>17659.7</v>
      </c>
      <c r="F30" s="35">
        <f t="shared" si="2"/>
        <v>30479.7</v>
      </c>
      <c r="G30" s="14"/>
      <c r="H30" s="14"/>
      <c r="I30" s="14"/>
      <c r="J30" s="14"/>
      <c r="L30" s="13"/>
      <c r="Q30" s="14"/>
    </row>
    <row r="31" spans="1:17" ht="12.75">
      <c r="A31" s="33">
        <v>37011</v>
      </c>
      <c r="B31" s="34">
        <v>13026</v>
      </c>
      <c r="C31" s="34">
        <v>51</v>
      </c>
      <c r="D31" s="35">
        <f t="shared" si="0"/>
        <v>13077</v>
      </c>
      <c r="E31" s="34">
        <v>17845.1</v>
      </c>
      <c r="F31" s="35">
        <f t="shared" si="2"/>
        <v>30922.1</v>
      </c>
      <c r="G31" s="14"/>
      <c r="H31" s="14"/>
      <c r="I31" s="14"/>
      <c r="J31" s="14"/>
      <c r="L31" s="13"/>
      <c r="Q31" s="14"/>
    </row>
    <row r="32" spans="1:17" ht="12.75">
      <c r="A32" s="33">
        <v>37042</v>
      </c>
      <c r="B32" s="34">
        <v>13113</v>
      </c>
      <c r="C32" s="34">
        <v>152</v>
      </c>
      <c r="D32" s="35">
        <f t="shared" si="0"/>
        <v>13265</v>
      </c>
      <c r="E32" s="34">
        <v>17463.9</v>
      </c>
      <c r="F32" s="35">
        <f t="shared" si="2"/>
        <v>30728.9</v>
      </c>
      <c r="G32" s="14"/>
      <c r="H32" s="14"/>
      <c r="I32" s="14"/>
      <c r="J32" s="14"/>
      <c r="L32" s="13"/>
      <c r="Q32" s="14"/>
    </row>
    <row r="33" spans="1:17" ht="12.75">
      <c r="A33" s="33">
        <v>37072</v>
      </c>
      <c r="B33" s="34">
        <v>12686</v>
      </c>
      <c r="C33" s="34">
        <v>246</v>
      </c>
      <c r="D33" s="35">
        <f t="shared" si="0"/>
        <v>12932</v>
      </c>
      <c r="E33" s="34">
        <v>17522.7</v>
      </c>
      <c r="F33" s="35">
        <f t="shared" si="2"/>
        <v>30454.7</v>
      </c>
      <c r="G33" s="14"/>
      <c r="H33" s="14"/>
      <c r="I33" s="14"/>
      <c r="J33" s="14"/>
      <c r="L33" s="13"/>
      <c r="Q33" s="14"/>
    </row>
    <row r="34" spans="1:17" ht="12.75">
      <c r="A34" s="33">
        <v>37103</v>
      </c>
      <c r="B34" s="34">
        <v>12728</v>
      </c>
      <c r="C34" s="34">
        <v>796</v>
      </c>
      <c r="D34" s="35">
        <f t="shared" si="0"/>
        <v>13524</v>
      </c>
      <c r="E34" s="34">
        <v>18070.6</v>
      </c>
      <c r="F34" s="35">
        <f t="shared" si="2"/>
        <v>31594.6</v>
      </c>
      <c r="G34" s="14"/>
      <c r="H34" s="14"/>
      <c r="I34" s="14"/>
      <c r="J34" s="14"/>
      <c r="L34" s="13"/>
      <c r="Q34" s="14"/>
    </row>
    <row r="35" spans="1:17" ht="12.75">
      <c r="A35" s="33">
        <v>37134</v>
      </c>
      <c r="B35" s="34">
        <v>12678</v>
      </c>
      <c r="C35" s="34">
        <v>536</v>
      </c>
      <c r="D35" s="35">
        <f t="shared" si="0"/>
        <v>13214</v>
      </c>
      <c r="E35" s="34">
        <v>18013.6</v>
      </c>
      <c r="F35" s="35">
        <f t="shared" si="2"/>
        <v>31227.6</v>
      </c>
      <c r="G35" s="14"/>
      <c r="H35" s="14"/>
      <c r="I35" s="14"/>
      <c r="J35" s="14"/>
      <c r="L35" s="13"/>
      <c r="Q35" s="14"/>
    </row>
    <row r="36" spans="1:17" ht="12.75">
      <c r="A36" s="33">
        <v>37164</v>
      </c>
      <c r="B36" s="34">
        <v>11724</v>
      </c>
      <c r="C36" s="34">
        <v>469</v>
      </c>
      <c r="D36" s="35">
        <f t="shared" si="0"/>
        <v>12193</v>
      </c>
      <c r="E36" s="34">
        <v>17580</v>
      </c>
      <c r="F36" s="35">
        <f t="shared" si="2"/>
        <v>29773</v>
      </c>
      <c r="G36" s="14"/>
      <c r="H36" s="14"/>
      <c r="I36" s="14"/>
      <c r="J36" s="14"/>
      <c r="L36" s="13"/>
      <c r="Q36" s="14"/>
    </row>
    <row r="37" spans="1:17" ht="12.75">
      <c r="A37" s="33">
        <v>37195</v>
      </c>
      <c r="B37" s="34">
        <v>11644</v>
      </c>
      <c r="C37" s="34">
        <v>13</v>
      </c>
      <c r="D37" s="35">
        <f t="shared" si="0"/>
        <v>11657</v>
      </c>
      <c r="E37" s="34">
        <v>17772</v>
      </c>
      <c r="F37" s="35">
        <f t="shared" si="2"/>
        <v>29429</v>
      </c>
      <c r="G37" s="14"/>
      <c r="H37" s="14"/>
      <c r="I37" s="14"/>
      <c r="J37" s="14"/>
      <c r="L37" s="13"/>
      <c r="Q37" s="14"/>
    </row>
    <row r="38" spans="1:17" ht="12.75">
      <c r="A38" s="33">
        <v>37225</v>
      </c>
      <c r="B38" s="34">
        <v>11875</v>
      </c>
      <c r="C38" s="34">
        <v>159</v>
      </c>
      <c r="D38" s="35">
        <f t="shared" si="0"/>
        <v>12034</v>
      </c>
      <c r="E38" s="34">
        <v>18431.8</v>
      </c>
      <c r="F38" s="35">
        <f t="shared" si="2"/>
        <v>30465.8</v>
      </c>
      <c r="G38" s="14"/>
      <c r="H38" s="14"/>
      <c r="I38" s="14"/>
      <c r="J38" s="14"/>
      <c r="L38" s="13"/>
      <c r="Q38" s="14"/>
    </row>
    <row r="39" spans="1:17" ht="12.75">
      <c r="A39" s="33">
        <v>37256</v>
      </c>
      <c r="B39" s="34">
        <v>11474</v>
      </c>
      <c r="C39" s="34">
        <v>495</v>
      </c>
      <c r="D39" s="35">
        <f t="shared" si="0"/>
        <v>11969</v>
      </c>
      <c r="E39" s="34">
        <v>22340.5</v>
      </c>
      <c r="F39" s="35">
        <f t="shared" si="2"/>
        <v>34309.5</v>
      </c>
      <c r="G39" s="14"/>
      <c r="H39" s="14"/>
      <c r="I39" s="14"/>
      <c r="J39" s="14"/>
      <c r="L39" s="13"/>
      <c r="Q39" s="14"/>
    </row>
    <row r="40" spans="1:17" ht="12.75">
      <c r="A40" s="33">
        <v>37287</v>
      </c>
      <c r="B40" s="34">
        <v>11510</v>
      </c>
      <c r="C40" s="34">
        <v>460</v>
      </c>
      <c r="D40" s="35">
        <f t="shared" si="0"/>
        <v>11970</v>
      </c>
      <c r="E40" s="34">
        <v>18744</v>
      </c>
      <c r="F40" s="35">
        <f aca="true" t="shared" si="3" ref="F40:F51">SUM(D40:E40)</f>
        <v>30714</v>
      </c>
      <c r="G40" s="14"/>
      <c r="H40" s="14"/>
      <c r="I40" s="14"/>
      <c r="J40" s="14"/>
      <c r="L40" s="13"/>
      <c r="Q40" s="14"/>
    </row>
    <row r="41" spans="1:17" ht="12.75">
      <c r="A41" s="33">
        <v>37315</v>
      </c>
      <c r="B41" s="34">
        <v>11714</v>
      </c>
      <c r="C41" s="34">
        <v>1479</v>
      </c>
      <c r="D41" s="35">
        <f t="shared" si="0"/>
        <v>13193</v>
      </c>
      <c r="E41" s="34">
        <v>18589</v>
      </c>
      <c r="F41" s="35">
        <f t="shared" si="3"/>
        <v>31782</v>
      </c>
      <c r="G41" s="14"/>
      <c r="H41" s="14"/>
      <c r="I41" s="14"/>
      <c r="J41" s="14"/>
      <c r="L41" s="13"/>
      <c r="Q41" s="14"/>
    </row>
    <row r="42" spans="1:17" ht="12.75">
      <c r="A42" s="33">
        <v>37346</v>
      </c>
      <c r="B42" s="34">
        <v>10581</v>
      </c>
      <c r="C42" s="34">
        <v>193</v>
      </c>
      <c r="D42" s="35">
        <f t="shared" si="0"/>
        <v>10774</v>
      </c>
      <c r="E42" s="34">
        <v>19447</v>
      </c>
      <c r="F42" s="35">
        <f t="shared" si="3"/>
        <v>30221</v>
      </c>
      <c r="G42" s="14"/>
      <c r="H42" s="14"/>
      <c r="I42" s="14"/>
      <c r="J42" s="14"/>
      <c r="L42" s="13"/>
      <c r="Q42" s="14"/>
    </row>
    <row r="43" spans="1:17" ht="12.75">
      <c r="A43" s="33">
        <v>37376</v>
      </c>
      <c r="B43" s="34">
        <v>10606</v>
      </c>
      <c r="C43" s="34">
        <v>493</v>
      </c>
      <c r="D43" s="35">
        <f t="shared" si="0"/>
        <v>11099</v>
      </c>
      <c r="E43" s="34">
        <v>18408.8</v>
      </c>
      <c r="F43" s="35">
        <f t="shared" si="3"/>
        <v>29507.8</v>
      </c>
      <c r="G43" s="14"/>
      <c r="H43" s="14"/>
      <c r="I43" s="14"/>
      <c r="J43" s="14"/>
      <c r="L43" s="13"/>
      <c r="Q43" s="14"/>
    </row>
    <row r="44" spans="1:17" ht="12.75">
      <c r="A44" s="33">
        <v>37407</v>
      </c>
      <c r="B44" s="34">
        <v>10724</v>
      </c>
      <c r="C44" s="34">
        <v>98.9</v>
      </c>
      <c r="D44" s="35">
        <f t="shared" si="0"/>
        <v>10822.9</v>
      </c>
      <c r="E44" s="34">
        <v>19158.3</v>
      </c>
      <c r="F44" s="35">
        <f t="shared" si="3"/>
        <v>29981.199999999997</v>
      </c>
      <c r="G44" s="14"/>
      <c r="H44" s="14"/>
      <c r="I44" s="14"/>
      <c r="J44" s="14"/>
      <c r="L44" s="13"/>
      <c r="Q44" s="14"/>
    </row>
    <row r="45" spans="1:17" ht="12.75">
      <c r="A45" s="33">
        <v>37437</v>
      </c>
      <c r="B45" s="34">
        <v>10884</v>
      </c>
      <c r="C45" s="34">
        <v>26</v>
      </c>
      <c r="D45" s="35">
        <f t="shared" si="0"/>
        <v>10910</v>
      </c>
      <c r="E45" s="34">
        <v>19274</v>
      </c>
      <c r="F45" s="35">
        <f t="shared" si="3"/>
        <v>30184</v>
      </c>
      <c r="G45" s="14"/>
      <c r="H45" s="14"/>
      <c r="I45" s="14"/>
      <c r="J45" s="14"/>
      <c r="L45" s="13"/>
      <c r="Q45" s="14"/>
    </row>
    <row r="46" spans="1:17" ht="12.75">
      <c r="A46" s="33">
        <v>37468</v>
      </c>
      <c r="B46" s="34">
        <v>10871</v>
      </c>
      <c r="C46" s="34">
        <v>404</v>
      </c>
      <c r="D46" s="35">
        <f t="shared" si="0"/>
        <v>11275</v>
      </c>
      <c r="E46" s="34">
        <v>19853.2</v>
      </c>
      <c r="F46" s="35">
        <f t="shared" si="3"/>
        <v>31128.2</v>
      </c>
      <c r="G46" s="14"/>
      <c r="H46" s="14"/>
      <c r="I46" s="14"/>
      <c r="J46" s="14"/>
      <c r="L46" s="13"/>
      <c r="Q46" s="14"/>
    </row>
    <row r="47" spans="1:17" ht="12.75">
      <c r="A47" s="33">
        <v>37499</v>
      </c>
      <c r="B47" s="34">
        <v>10800</v>
      </c>
      <c r="C47" s="34">
        <v>45</v>
      </c>
      <c r="D47" s="35">
        <f t="shared" si="0"/>
        <v>10845</v>
      </c>
      <c r="E47" s="34">
        <v>19870.5</v>
      </c>
      <c r="F47" s="35">
        <f t="shared" si="3"/>
        <v>30715.5</v>
      </c>
      <c r="G47" s="14"/>
      <c r="H47" s="14"/>
      <c r="I47" s="14"/>
      <c r="J47" s="14"/>
      <c r="L47" s="13"/>
      <c r="Q47" s="14"/>
    </row>
    <row r="48" spans="1:17" ht="12.75">
      <c r="A48" s="33">
        <v>37529</v>
      </c>
      <c r="B48" s="34">
        <v>10912</v>
      </c>
      <c r="C48" s="34">
        <v>159</v>
      </c>
      <c r="D48" s="35">
        <f t="shared" si="0"/>
        <v>11071</v>
      </c>
      <c r="E48" s="34">
        <v>19554.2</v>
      </c>
      <c r="F48" s="35">
        <f t="shared" si="3"/>
        <v>30625.2</v>
      </c>
      <c r="G48" s="14"/>
      <c r="H48" s="14"/>
      <c r="I48" s="14"/>
      <c r="J48" s="14"/>
      <c r="L48" s="13"/>
      <c r="Q48" s="14"/>
    </row>
    <row r="49" spans="1:17" ht="12.75">
      <c r="A49" s="33">
        <v>37560</v>
      </c>
      <c r="B49" s="34">
        <v>11014</v>
      </c>
      <c r="C49" s="34">
        <v>318</v>
      </c>
      <c r="D49" s="35">
        <f t="shared" si="0"/>
        <v>11332</v>
      </c>
      <c r="E49" s="34">
        <v>19903.8</v>
      </c>
      <c r="F49" s="35">
        <f t="shared" si="3"/>
        <v>31235.8</v>
      </c>
      <c r="G49" s="14"/>
      <c r="H49" s="14"/>
      <c r="I49" s="14"/>
      <c r="J49" s="14"/>
      <c r="L49" s="13"/>
      <c r="Q49" s="14"/>
    </row>
    <row r="50" spans="1:17" ht="12.75">
      <c r="A50" s="33">
        <v>37590</v>
      </c>
      <c r="B50" s="34">
        <v>11014</v>
      </c>
      <c r="C50" s="34">
        <v>1051</v>
      </c>
      <c r="D50" s="35">
        <f t="shared" si="0"/>
        <v>12065</v>
      </c>
      <c r="E50" s="34">
        <v>19936.2</v>
      </c>
      <c r="F50" s="35">
        <f t="shared" si="3"/>
        <v>32001.2</v>
      </c>
      <c r="G50" s="14"/>
      <c r="H50" s="14"/>
      <c r="I50" s="14"/>
      <c r="J50" s="14"/>
      <c r="L50" s="13"/>
      <c r="Q50" s="14"/>
    </row>
    <row r="51" spans="1:17" ht="12.75">
      <c r="A51" s="33">
        <v>37621</v>
      </c>
      <c r="B51" s="34">
        <v>10839.21</v>
      </c>
      <c r="C51" s="34">
        <v>564.16</v>
      </c>
      <c r="D51" s="35">
        <f t="shared" si="0"/>
        <v>11403.369999999999</v>
      </c>
      <c r="E51" s="34">
        <v>24354.5</v>
      </c>
      <c r="F51" s="35">
        <f t="shared" si="3"/>
        <v>35757.869999999995</v>
      </c>
      <c r="G51" s="14"/>
      <c r="H51" s="14"/>
      <c r="I51" s="14"/>
      <c r="J51" s="14"/>
      <c r="L51" s="13"/>
      <c r="Q51" s="14"/>
    </row>
    <row r="52" spans="1:17" ht="12.75">
      <c r="A52" s="33">
        <v>37652</v>
      </c>
      <c r="B52" s="34">
        <v>11034</v>
      </c>
      <c r="C52" s="34">
        <v>17</v>
      </c>
      <c r="D52" s="35">
        <f t="shared" si="0"/>
        <v>11051</v>
      </c>
      <c r="E52" s="34">
        <v>20805</v>
      </c>
      <c r="F52" s="35">
        <f>SUM(D52:E52)</f>
        <v>31856</v>
      </c>
      <c r="G52" s="14"/>
      <c r="H52" s="14"/>
      <c r="I52" s="14"/>
      <c r="J52" s="14"/>
      <c r="L52" s="13"/>
      <c r="Q52" s="14"/>
    </row>
    <row r="53" spans="1:17" ht="12.75">
      <c r="A53" s="33">
        <v>37680</v>
      </c>
      <c r="B53" s="34">
        <v>11490</v>
      </c>
      <c r="C53" s="34">
        <v>451</v>
      </c>
      <c r="D53" s="35">
        <f t="shared" si="0"/>
        <v>11941</v>
      </c>
      <c r="E53" s="34">
        <v>20554</v>
      </c>
      <c r="F53" s="35">
        <f>SUM(D53:E53)</f>
        <v>32495</v>
      </c>
      <c r="G53" s="14"/>
      <c r="H53" s="14"/>
      <c r="I53" s="14"/>
      <c r="J53" s="14"/>
      <c r="L53" s="13"/>
      <c r="Q53" s="14"/>
    </row>
    <row r="54" spans="1:17" ht="12.75">
      <c r="A54" s="33">
        <v>37711</v>
      </c>
      <c r="B54" s="34">
        <v>11251</v>
      </c>
      <c r="C54" s="34">
        <v>519</v>
      </c>
      <c r="D54" s="35">
        <f t="shared" si="0"/>
        <v>11770</v>
      </c>
      <c r="E54" s="34">
        <v>20730</v>
      </c>
      <c r="F54" s="35">
        <f aca="true" t="shared" si="4" ref="F54:F63">SUM(D54:E54)</f>
        <v>32500</v>
      </c>
      <c r="G54" s="14"/>
      <c r="H54" s="14"/>
      <c r="I54" s="14"/>
      <c r="J54" s="14"/>
      <c r="L54" s="13"/>
      <c r="Q54" s="14"/>
    </row>
    <row r="55" spans="1:17" ht="12.75">
      <c r="A55" s="33">
        <v>37741</v>
      </c>
      <c r="B55" s="34">
        <v>11144</v>
      </c>
      <c r="C55" s="34">
        <v>70</v>
      </c>
      <c r="D55" s="35">
        <f t="shared" si="0"/>
        <v>11214</v>
      </c>
      <c r="E55" s="34">
        <v>21129</v>
      </c>
      <c r="F55" s="35">
        <f t="shared" si="4"/>
        <v>32343</v>
      </c>
      <c r="G55" s="14"/>
      <c r="H55" s="14"/>
      <c r="I55" s="14"/>
      <c r="J55" s="14"/>
      <c r="L55" s="13"/>
      <c r="Q55" s="14"/>
    </row>
    <row r="56" spans="1:17" ht="12.75">
      <c r="A56" s="33">
        <v>37772</v>
      </c>
      <c r="B56" s="34">
        <v>10793</v>
      </c>
      <c r="C56" s="34">
        <v>520</v>
      </c>
      <c r="D56" s="35">
        <f t="shared" si="0"/>
        <v>11313</v>
      </c>
      <c r="E56" s="34">
        <v>21425</v>
      </c>
      <c r="F56" s="35">
        <f t="shared" si="4"/>
        <v>32738</v>
      </c>
      <c r="G56" s="14"/>
      <c r="H56" s="14"/>
      <c r="I56" s="14"/>
      <c r="J56" s="14"/>
      <c r="L56" s="13"/>
      <c r="Q56" s="14"/>
    </row>
    <row r="57" spans="1:17" ht="12.75">
      <c r="A57" s="33">
        <v>37802</v>
      </c>
      <c r="B57" s="34">
        <v>10960</v>
      </c>
      <c r="C57" s="34">
        <v>186</v>
      </c>
      <c r="D57" s="35">
        <f t="shared" si="0"/>
        <v>11146</v>
      </c>
      <c r="E57" s="34">
        <v>21259</v>
      </c>
      <c r="F57" s="35">
        <f t="shared" si="4"/>
        <v>32405</v>
      </c>
      <c r="G57" s="14"/>
      <c r="H57" s="14"/>
      <c r="I57" s="14"/>
      <c r="J57" s="14"/>
      <c r="L57" s="13"/>
      <c r="Q57" s="14"/>
    </row>
    <row r="58" spans="1:17" ht="12.75">
      <c r="A58" s="33">
        <v>37833</v>
      </c>
      <c r="B58" s="34">
        <v>10587</v>
      </c>
      <c r="C58" s="34">
        <v>53</v>
      </c>
      <c r="D58" s="35">
        <f t="shared" si="0"/>
        <v>10640</v>
      </c>
      <c r="E58" s="34">
        <v>22141</v>
      </c>
      <c r="F58" s="35">
        <f t="shared" si="4"/>
        <v>32781</v>
      </c>
      <c r="G58" s="14"/>
      <c r="H58" s="14"/>
      <c r="I58" s="14"/>
      <c r="J58" s="14"/>
      <c r="L58" s="13"/>
      <c r="Q58" s="14"/>
    </row>
    <row r="59" spans="1:17" ht="12.75">
      <c r="A59" s="33">
        <v>37864</v>
      </c>
      <c r="B59" s="34">
        <v>10750</v>
      </c>
      <c r="C59" s="34">
        <v>94</v>
      </c>
      <c r="D59" s="35">
        <f t="shared" si="0"/>
        <v>10844</v>
      </c>
      <c r="E59" s="34">
        <v>22216</v>
      </c>
      <c r="F59" s="35">
        <f t="shared" si="4"/>
        <v>33060</v>
      </c>
      <c r="G59" s="14"/>
      <c r="H59" s="14"/>
      <c r="I59" s="14"/>
      <c r="J59" s="14"/>
      <c r="L59" s="13"/>
      <c r="Q59" s="14"/>
    </row>
    <row r="60" spans="1:17" ht="12.75">
      <c r="A60" s="33">
        <v>37894</v>
      </c>
      <c r="B60" s="34">
        <v>10811</v>
      </c>
      <c r="C60" s="34">
        <v>266</v>
      </c>
      <c r="D60" s="35">
        <f t="shared" si="0"/>
        <v>11077</v>
      </c>
      <c r="E60" s="34">
        <v>21546</v>
      </c>
      <c r="F60" s="35">
        <f t="shared" si="4"/>
        <v>32623</v>
      </c>
      <c r="G60" s="14"/>
      <c r="H60" s="14"/>
      <c r="I60" s="14"/>
      <c r="J60" s="14"/>
      <c r="L60" s="13"/>
      <c r="Q60" s="14"/>
    </row>
    <row r="61" spans="1:17" ht="12.75">
      <c r="A61" s="33">
        <v>37925</v>
      </c>
      <c r="B61" s="34">
        <v>10901</v>
      </c>
      <c r="C61" s="34">
        <v>150</v>
      </c>
      <c r="D61" s="35">
        <f t="shared" si="0"/>
        <v>11051</v>
      </c>
      <c r="E61" s="34">
        <v>22515</v>
      </c>
      <c r="F61" s="35">
        <f t="shared" si="4"/>
        <v>33566</v>
      </c>
      <c r="G61" s="14"/>
      <c r="H61" s="14"/>
      <c r="I61" s="14"/>
      <c r="J61" s="14"/>
      <c r="L61" s="13"/>
      <c r="Q61" s="14"/>
    </row>
    <row r="62" spans="1:17" ht="12.75">
      <c r="A62" s="33">
        <v>37955</v>
      </c>
      <c r="B62" s="34">
        <v>11046</v>
      </c>
      <c r="C62" s="34">
        <v>444</v>
      </c>
      <c r="D62" s="35">
        <f t="shared" si="0"/>
        <v>11490</v>
      </c>
      <c r="E62" s="34">
        <v>23140</v>
      </c>
      <c r="F62" s="35">
        <f t="shared" si="4"/>
        <v>34630</v>
      </c>
      <c r="G62" s="14"/>
      <c r="H62" s="14"/>
      <c r="I62" s="14"/>
      <c r="J62" s="14"/>
      <c r="L62" s="13"/>
      <c r="Q62" s="14"/>
    </row>
    <row r="63" spans="1:17" ht="12.75">
      <c r="A63" s="33">
        <v>37986</v>
      </c>
      <c r="B63" s="34">
        <v>10928</v>
      </c>
      <c r="C63" s="34">
        <v>172</v>
      </c>
      <c r="D63" s="35">
        <f t="shared" si="0"/>
        <v>11100</v>
      </c>
      <c r="E63" s="34">
        <v>29426</v>
      </c>
      <c r="F63" s="35">
        <f t="shared" si="4"/>
        <v>40526</v>
      </c>
      <c r="G63" s="14"/>
      <c r="H63" s="14"/>
      <c r="I63" s="14"/>
      <c r="J63" s="14"/>
      <c r="L63" s="13"/>
      <c r="Q63" s="14"/>
    </row>
    <row r="64" spans="1:17" ht="12.75">
      <c r="A64" s="33">
        <v>38017</v>
      </c>
      <c r="B64" s="34">
        <v>11131</v>
      </c>
      <c r="C64" s="34">
        <v>193</v>
      </c>
      <c r="D64" s="35">
        <f t="shared" si="0"/>
        <v>11324</v>
      </c>
      <c r="E64" s="34">
        <v>24630</v>
      </c>
      <c r="F64" s="35">
        <f>SUM(D64:E64)</f>
        <v>35954</v>
      </c>
      <c r="G64" s="14"/>
      <c r="H64" s="14"/>
      <c r="I64" s="14"/>
      <c r="J64" s="14"/>
      <c r="L64" s="13"/>
      <c r="Q64" s="14"/>
    </row>
    <row r="65" spans="1:17" ht="12.75">
      <c r="A65" s="33">
        <v>38046</v>
      </c>
      <c r="B65" s="34">
        <v>11238</v>
      </c>
      <c r="C65" s="34">
        <v>226</v>
      </c>
      <c r="D65" s="35">
        <f t="shared" si="0"/>
        <v>11464</v>
      </c>
      <c r="E65" s="34">
        <v>24328</v>
      </c>
      <c r="F65" s="35">
        <f>SUM(D65:E65)</f>
        <v>35792</v>
      </c>
      <c r="G65" s="14"/>
      <c r="H65" s="14"/>
      <c r="I65" s="14"/>
      <c r="J65" s="14"/>
      <c r="L65" s="13"/>
      <c r="Q65" s="14"/>
    </row>
    <row r="66" spans="1:17" ht="12.75">
      <c r="A66" s="33">
        <v>38077</v>
      </c>
      <c r="B66" s="34">
        <v>11097</v>
      </c>
      <c r="C66" s="34">
        <v>159</v>
      </c>
      <c r="D66" s="35">
        <f t="shared" si="0"/>
        <v>11256</v>
      </c>
      <c r="E66" s="34">
        <v>24931</v>
      </c>
      <c r="F66" s="35">
        <f>SUM(D66:E66)</f>
        <v>36187</v>
      </c>
      <c r="G66" s="14"/>
      <c r="H66" s="14"/>
      <c r="I66" s="14"/>
      <c r="J66" s="14"/>
      <c r="L66" s="13"/>
      <c r="Q66" s="14"/>
    </row>
    <row r="67" spans="1:17" ht="12.75">
      <c r="A67" s="33">
        <v>38107</v>
      </c>
      <c r="B67" s="34">
        <v>11589</v>
      </c>
      <c r="C67" s="34">
        <v>228</v>
      </c>
      <c r="D67" s="35">
        <f t="shared" si="0"/>
        <v>11817</v>
      </c>
      <c r="E67" s="34">
        <v>24238</v>
      </c>
      <c r="F67" s="35">
        <f>SUM(D67:E67)</f>
        <v>36055</v>
      </c>
      <c r="G67" s="14"/>
      <c r="H67" s="14"/>
      <c r="I67" s="14"/>
      <c r="J67" s="14"/>
      <c r="L67" s="13"/>
      <c r="Q67" s="14"/>
    </row>
    <row r="68" spans="1:17" ht="12.75">
      <c r="A68" s="33">
        <v>38138</v>
      </c>
      <c r="B68" s="34">
        <v>11981.7</v>
      </c>
      <c r="C68" s="34">
        <v>88.5</v>
      </c>
      <c r="D68" s="35">
        <f t="shared" si="0"/>
        <v>12070.2</v>
      </c>
      <c r="E68" s="34">
        <v>24582</v>
      </c>
      <c r="F68" s="35">
        <f aca="true" t="shared" si="5" ref="F68:F75">+D68+E68</f>
        <v>36652.2</v>
      </c>
      <c r="G68" s="14"/>
      <c r="H68" s="14"/>
      <c r="I68" s="14"/>
      <c r="J68" s="14"/>
      <c r="L68" s="13"/>
      <c r="Q68" s="14"/>
    </row>
    <row r="69" spans="1:17" ht="12.75">
      <c r="A69" s="33">
        <v>38168</v>
      </c>
      <c r="B69" s="34">
        <v>11936.2</v>
      </c>
      <c r="C69" s="34">
        <v>79.4</v>
      </c>
      <c r="D69" s="35">
        <f t="shared" si="0"/>
        <v>12015.6</v>
      </c>
      <c r="E69" s="34">
        <v>24597</v>
      </c>
      <c r="F69" s="35">
        <f t="shared" si="5"/>
        <v>36612.6</v>
      </c>
      <c r="G69" s="14"/>
      <c r="H69" s="14"/>
      <c r="I69" s="14"/>
      <c r="J69" s="14"/>
      <c r="L69" s="13"/>
      <c r="Q69" s="14"/>
    </row>
    <row r="70" spans="1:17" ht="12.75">
      <c r="A70" s="33">
        <v>38199</v>
      </c>
      <c r="B70" s="34">
        <v>11975</v>
      </c>
      <c r="C70" s="34">
        <v>235</v>
      </c>
      <c r="D70" s="35">
        <f t="shared" si="0"/>
        <v>12210</v>
      </c>
      <c r="E70" s="34">
        <v>25437</v>
      </c>
      <c r="F70" s="35">
        <f t="shared" si="5"/>
        <v>37647</v>
      </c>
      <c r="G70" s="14"/>
      <c r="H70" s="14"/>
      <c r="I70" s="14"/>
      <c r="J70" s="14"/>
      <c r="L70" s="13"/>
      <c r="Q70" s="14"/>
    </row>
    <row r="71" spans="1:17" ht="12.75">
      <c r="A71" s="33">
        <v>38230</v>
      </c>
      <c r="B71" s="34">
        <v>11954</v>
      </c>
      <c r="C71" s="34">
        <v>550</v>
      </c>
      <c r="D71" s="35">
        <f t="shared" si="0"/>
        <v>12504</v>
      </c>
      <c r="E71" s="34">
        <v>25519</v>
      </c>
      <c r="F71" s="35">
        <f t="shared" si="5"/>
        <v>38023</v>
      </c>
      <c r="G71" s="14"/>
      <c r="H71" s="14"/>
      <c r="I71" s="14"/>
      <c r="J71" s="14"/>
      <c r="L71" s="13"/>
      <c r="Q71" s="14"/>
    </row>
    <row r="72" spans="1:17" ht="12.75">
      <c r="A72" s="33">
        <v>38260</v>
      </c>
      <c r="B72" s="34">
        <v>12042</v>
      </c>
      <c r="C72" s="34">
        <v>133</v>
      </c>
      <c r="D72" s="35">
        <f t="shared" si="0"/>
        <v>12175</v>
      </c>
      <c r="E72" s="34">
        <v>26216</v>
      </c>
      <c r="F72" s="35">
        <f t="shared" si="5"/>
        <v>38391</v>
      </c>
      <c r="G72" s="14"/>
      <c r="H72" s="14"/>
      <c r="I72" s="14"/>
      <c r="J72" s="14"/>
      <c r="L72" s="13"/>
      <c r="Q72" s="14"/>
    </row>
    <row r="73" spans="1:17" ht="12.75">
      <c r="A73" s="33">
        <v>38291</v>
      </c>
      <c r="B73" s="34">
        <v>12181</v>
      </c>
      <c r="C73" s="34">
        <v>209</v>
      </c>
      <c r="D73" s="35">
        <f t="shared" si="0"/>
        <v>12390</v>
      </c>
      <c r="E73" s="34">
        <v>26325</v>
      </c>
      <c r="F73" s="35">
        <f t="shared" si="5"/>
        <v>38715</v>
      </c>
      <c r="G73" s="14"/>
      <c r="H73" s="14"/>
      <c r="I73" s="14"/>
      <c r="J73" s="14"/>
      <c r="L73" s="13"/>
      <c r="Q73" s="14"/>
    </row>
    <row r="74" spans="1:17" ht="12.75">
      <c r="A74" s="33">
        <v>38321</v>
      </c>
      <c r="B74" s="34">
        <v>12047</v>
      </c>
      <c r="C74" s="34">
        <v>687</v>
      </c>
      <c r="D74" s="35">
        <f t="shared" si="0"/>
        <v>12734</v>
      </c>
      <c r="E74" s="34">
        <v>26675</v>
      </c>
      <c r="F74" s="35">
        <f t="shared" si="5"/>
        <v>39409</v>
      </c>
      <c r="G74" s="14"/>
      <c r="H74" s="14"/>
      <c r="I74" s="14"/>
      <c r="J74" s="14"/>
      <c r="L74" s="13"/>
      <c r="Q74" s="14"/>
    </row>
    <row r="75" spans="1:17" ht="12.75">
      <c r="A75" s="33">
        <v>38352</v>
      </c>
      <c r="B75" s="34">
        <v>12316</v>
      </c>
      <c r="C75" s="34">
        <v>341</v>
      </c>
      <c r="D75" s="35">
        <f t="shared" si="0"/>
        <v>12657</v>
      </c>
      <c r="E75" s="34">
        <v>32398</v>
      </c>
      <c r="F75" s="35">
        <f t="shared" si="5"/>
        <v>45055</v>
      </c>
      <c r="G75" s="14"/>
      <c r="H75" s="14"/>
      <c r="I75" s="14"/>
      <c r="J75" s="14"/>
      <c r="L75" s="13"/>
      <c r="Q75" s="14"/>
    </row>
    <row r="76" spans="1:17" ht="12.75">
      <c r="A76" s="33">
        <v>38383</v>
      </c>
      <c r="B76" s="34">
        <v>12513</v>
      </c>
      <c r="C76" s="34">
        <v>293</v>
      </c>
      <c r="D76" s="35">
        <f t="shared" si="0"/>
        <v>12806</v>
      </c>
      <c r="E76" s="34">
        <v>26934</v>
      </c>
      <c r="F76" s="35">
        <f aca="true" t="shared" si="6" ref="F76:F87">+D76+E76</f>
        <v>39740</v>
      </c>
      <c r="G76" s="14"/>
      <c r="H76" s="14"/>
      <c r="I76" s="14"/>
      <c r="J76" s="14"/>
      <c r="L76" s="13"/>
      <c r="Q76" s="14"/>
    </row>
    <row r="77" spans="1:17" ht="12.75">
      <c r="A77" s="33">
        <v>38411</v>
      </c>
      <c r="B77" s="34">
        <v>12643</v>
      </c>
      <c r="C77" s="34">
        <v>139</v>
      </c>
      <c r="D77" s="35">
        <f t="shared" si="0"/>
        <v>12782</v>
      </c>
      <c r="E77" s="34">
        <v>26322</v>
      </c>
      <c r="F77" s="35">
        <f t="shared" si="6"/>
        <v>39104</v>
      </c>
      <c r="G77" s="14"/>
      <c r="H77" s="14"/>
      <c r="I77" s="14"/>
      <c r="J77" s="14"/>
      <c r="L77" s="13"/>
      <c r="Q77" s="14"/>
    </row>
    <row r="78" spans="1:17" ht="12.75">
      <c r="A78" s="33">
        <v>38442</v>
      </c>
      <c r="B78" s="34">
        <v>12696</v>
      </c>
      <c r="C78" s="34">
        <v>276</v>
      </c>
      <c r="D78" s="35">
        <f t="shared" si="0"/>
        <v>12972</v>
      </c>
      <c r="E78" s="34">
        <v>28675</v>
      </c>
      <c r="F78" s="35">
        <f t="shared" si="6"/>
        <v>41647</v>
      </c>
      <c r="G78" s="14"/>
      <c r="H78" s="14"/>
      <c r="I78" s="14"/>
      <c r="J78" s="14"/>
      <c r="L78" s="13"/>
      <c r="Q78" s="14"/>
    </row>
    <row r="79" spans="1:17" ht="12.75">
      <c r="A79" s="33">
        <v>38472</v>
      </c>
      <c r="B79" s="34">
        <v>12565</v>
      </c>
      <c r="C79" s="34">
        <v>402</v>
      </c>
      <c r="D79" s="35">
        <f t="shared" si="0"/>
        <v>12967</v>
      </c>
      <c r="E79" s="34">
        <v>27213</v>
      </c>
      <c r="F79" s="35">
        <f t="shared" si="6"/>
        <v>40180</v>
      </c>
      <c r="G79" s="14"/>
      <c r="H79" s="14"/>
      <c r="I79" s="14"/>
      <c r="J79" s="14"/>
      <c r="L79" s="13"/>
      <c r="Q79" s="14"/>
    </row>
    <row r="80" spans="1:17" ht="12.75">
      <c r="A80" s="33">
        <v>38503</v>
      </c>
      <c r="B80" s="34">
        <v>12928</v>
      </c>
      <c r="C80" s="34">
        <v>219</v>
      </c>
      <c r="D80" s="35">
        <f t="shared" si="0"/>
        <v>13147</v>
      </c>
      <c r="E80" s="34">
        <v>27404</v>
      </c>
      <c r="F80" s="35">
        <f t="shared" si="6"/>
        <v>40551</v>
      </c>
      <c r="G80" s="14"/>
      <c r="H80" s="14"/>
      <c r="I80" s="14"/>
      <c r="J80" s="14"/>
      <c r="L80" s="13"/>
      <c r="Q80" s="14"/>
    </row>
    <row r="81" spans="1:17" ht="12.75">
      <c r="A81" s="33">
        <v>38533</v>
      </c>
      <c r="B81" s="34">
        <v>12957</v>
      </c>
      <c r="C81" s="34">
        <v>128</v>
      </c>
      <c r="D81" s="35">
        <f aca="true" t="shared" si="7" ref="D81:D144">SUM(B81:C81)</f>
        <v>13085</v>
      </c>
      <c r="E81" s="34">
        <v>26995</v>
      </c>
      <c r="F81" s="35">
        <f t="shared" si="6"/>
        <v>40080</v>
      </c>
      <c r="G81" s="14"/>
      <c r="H81" s="14"/>
      <c r="I81" s="14"/>
      <c r="J81" s="14"/>
      <c r="L81" s="13"/>
      <c r="Q81" s="14"/>
    </row>
    <row r="82" spans="1:17" ht="12.75">
      <c r="A82" s="33">
        <v>38564</v>
      </c>
      <c r="B82" s="34">
        <v>13059.73</v>
      </c>
      <c r="C82" s="34">
        <v>165.96</v>
      </c>
      <c r="D82" s="35">
        <f t="shared" si="7"/>
        <v>13225.689999999999</v>
      </c>
      <c r="E82" s="34">
        <v>27855.6</v>
      </c>
      <c r="F82" s="35">
        <f t="shared" si="6"/>
        <v>41081.28999999999</v>
      </c>
      <c r="G82" s="14"/>
      <c r="H82" s="14"/>
      <c r="I82" s="14"/>
      <c r="J82" s="14"/>
      <c r="L82" s="13"/>
      <c r="Q82" s="14"/>
    </row>
    <row r="83" spans="1:17" ht="12.75">
      <c r="A83" s="33">
        <v>38595</v>
      </c>
      <c r="B83" s="34">
        <v>12894</v>
      </c>
      <c r="C83" s="34">
        <v>140</v>
      </c>
      <c r="D83" s="35">
        <f t="shared" si="7"/>
        <v>13034</v>
      </c>
      <c r="E83" s="34">
        <v>28452</v>
      </c>
      <c r="F83" s="35">
        <f t="shared" si="6"/>
        <v>41486</v>
      </c>
      <c r="G83" s="14"/>
      <c r="H83" s="14"/>
      <c r="I83" s="14"/>
      <c r="J83" s="14"/>
      <c r="L83" s="13"/>
      <c r="Q83" s="14"/>
    </row>
    <row r="84" spans="1:17" ht="12.75">
      <c r="A84" s="33">
        <v>38625</v>
      </c>
      <c r="B84" s="34">
        <v>12938</v>
      </c>
      <c r="C84" s="34">
        <v>35</v>
      </c>
      <c r="D84" s="35">
        <f t="shared" si="7"/>
        <v>12973</v>
      </c>
      <c r="E84" s="34">
        <v>27401</v>
      </c>
      <c r="F84" s="35">
        <f t="shared" si="6"/>
        <v>40374</v>
      </c>
      <c r="G84" s="14"/>
      <c r="H84" s="14"/>
      <c r="I84" s="14"/>
      <c r="J84" s="14"/>
      <c r="L84" s="13"/>
      <c r="Q84" s="14"/>
    </row>
    <row r="85" spans="1:17" ht="12.75">
      <c r="A85" s="33">
        <v>38656</v>
      </c>
      <c r="B85" s="34">
        <v>13023</v>
      </c>
      <c r="C85" s="34">
        <v>216</v>
      </c>
      <c r="D85" s="35">
        <f t="shared" si="7"/>
        <v>13239</v>
      </c>
      <c r="E85" s="34">
        <v>27562</v>
      </c>
      <c r="F85" s="35">
        <f t="shared" si="6"/>
        <v>40801</v>
      </c>
      <c r="G85" s="14"/>
      <c r="H85" s="14"/>
      <c r="I85" s="14"/>
      <c r="J85" s="14"/>
      <c r="L85" s="13"/>
      <c r="Q85" s="14"/>
    </row>
    <row r="86" spans="1:17" ht="12.75">
      <c r="A86" s="33">
        <v>38686</v>
      </c>
      <c r="B86" s="34">
        <v>13140</v>
      </c>
      <c r="C86" s="34">
        <v>299</v>
      </c>
      <c r="D86" s="35">
        <f t="shared" si="7"/>
        <v>13439</v>
      </c>
      <c r="E86" s="34">
        <v>28113</v>
      </c>
      <c r="F86" s="35">
        <f t="shared" si="6"/>
        <v>41552</v>
      </c>
      <c r="G86" s="14"/>
      <c r="H86" s="14"/>
      <c r="I86" s="14"/>
      <c r="J86" s="14"/>
      <c r="L86" s="13"/>
      <c r="Q86" s="14"/>
    </row>
    <row r="87" spans="1:17" ht="12.75">
      <c r="A87" s="33">
        <v>38717</v>
      </c>
      <c r="B87" s="34">
        <v>13126</v>
      </c>
      <c r="C87" s="34">
        <v>647</v>
      </c>
      <c r="D87" s="35">
        <f t="shared" si="7"/>
        <v>13773</v>
      </c>
      <c r="E87" s="34">
        <v>35645</v>
      </c>
      <c r="F87" s="35">
        <f t="shared" si="6"/>
        <v>49418</v>
      </c>
      <c r="G87" s="14"/>
      <c r="H87" s="14"/>
      <c r="I87" s="14"/>
      <c r="J87" s="14"/>
      <c r="L87" s="13"/>
      <c r="Q87" s="14"/>
    </row>
    <row r="88" spans="1:17" ht="12.75">
      <c r="A88" s="33">
        <v>38748</v>
      </c>
      <c r="B88" s="34">
        <v>13330</v>
      </c>
      <c r="C88" s="34">
        <v>1147.32</v>
      </c>
      <c r="D88" s="35">
        <f t="shared" si="7"/>
        <v>14477.32</v>
      </c>
      <c r="E88" s="34">
        <v>35645</v>
      </c>
      <c r="F88" s="35">
        <f aca="true" t="shared" si="8" ref="F88:F99">+D88+E88</f>
        <v>50122.32</v>
      </c>
      <c r="G88" s="14"/>
      <c r="H88" s="14"/>
      <c r="I88" s="14"/>
      <c r="J88" s="14"/>
      <c r="L88" s="13"/>
      <c r="Q88" s="14"/>
    </row>
    <row r="89" spans="1:17" ht="12.75">
      <c r="A89" s="33">
        <v>38776</v>
      </c>
      <c r="B89" s="34">
        <v>13388.02</v>
      </c>
      <c r="C89" s="34">
        <v>120.63</v>
      </c>
      <c r="D89" s="35">
        <f t="shared" si="7"/>
        <v>13508.65</v>
      </c>
      <c r="E89" s="34">
        <v>30176</v>
      </c>
      <c r="F89" s="35">
        <f t="shared" si="8"/>
        <v>43684.65</v>
      </c>
      <c r="G89" s="14"/>
      <c r="H89" s="14"/>
      <c r="I89" s="14"/>
      <c r="J89" s="14"/>
      <c r="L89" s="13"/>
      <c r="Q89" s="14"/>
    </row>
    <row r="90" spans="1:17" ht="12.75">
      <c r="A90" s="33">
        <v>38807</v>
      </c>
      <c r="B90" s="34">
        <v>13685</v>
      </c>
      <c r="C90" s="34">
        <v>208.2</v>
      </c>
      <c r="D90" s="35">
        <f t="shared" si="7"/>
        <v>13893.2</v>
      </c>
      <c r="E90" s="34">
        <v>29714</v>
      </c>
      <c r="F90" s="35">
        <f t="shared" si="8"/>
        <v>43607.2</v>
      </c>
      <c r="G90" s="14"/>
      <c r="H90" s="14"/>
      <c r="I90" s="14"/>
      <c r="J90" s="14"/>
      <c r="L90" s="13"/>
      <c r="Q90" s="14"/>
    </row>
    <row r="91" spans="1:17" ht="12.75">
      <c r="A91" s="33">
        <v>38837</v>
      </c>
      <c r="B91" s="34">
        <v>13897</v>
      </c>
      <c r="C91" s="34">
        <v>355</v>
      </c>
      <c r="D91" s="35">
        <f t="shared" si="7"/>
        <v>14252</v>
      </c>
      <c r="E91" s="34">
        <v>30715</v>
      </c>
      <c r="F91" s="35">
        <f t="shared" si="8"/>
        <v>44967</v>
      </c>
      <c r="G91" s="14"/>
      <c r="H91" s="14"/>
      <c r="I91" s="14"/>
      <c r="J91" s="14"/>
      <c r="L91" s="13"/>
      <c r="Q91" s="14"/>
    </row>
    <row r="92" spans="1:17" ht="12.75">
      <c r="A92" s="33">
        <v>38868</v>
      </c>
      <c r="B92" s="34">
        <v>13950</v>
      </c>
      <c r="C92" s="34">
        <v>79</v>
      </c>
      <c r="D92" s="35">
        <f t="shared" si="7"/>
        <v>14029</v>
      </c>
      <c r="E92" s="34">
        <v>30741</v>
      </c>
      <c r="F92" s="35">
        <f t="shared" si="8"/>
        <v>44770</v>
      </c>
      <c r="G92" s="14"/>
      <c r="H92" s="14"/>
      <c r="I92" s="14"/>
      <c r="J92" s="14"/>
      <c r="L92" s="13"/>
      <c r="Q92" s="14"/>
    </row>
    <row r="93" spans="1:17" ht="12.75">
      <c r="A93" s="33">
        <v>38898</v>
      </c>
      <c r="B93" s="34">
        <v>14093</v>
      </c>
      <c r="C93" s="34">
        <v>123</v>
      </c>
      <c r="D93" s="35">
        <f t="shared" si="7"/>
        <v>14216</v>
      </c>
      <c r="E93" s="34">
        <v>30734</v>
      </c>
      <c r="F93" s="35">
        <f t="shared" si="8"/>
        <v>44950</v>
      </c>
      <c r="G93" s="14"/>
      <c r="H93" s="14"/>
      <c r="I93" s="14"/>
      <c r="J93" s="14"/>
      <c r="L93" s="13"/>
      <c r="Q93" s="14"/>
    </row>
    <row r="94" spans="1:17" ht="12.75">
      <c r="A94" s="33">
        <v>38929</v>
      </c>
      <c r="B94" s="34">
        <v>14366</v>
      </c>
      <c r="C94" s="34">
        <v>240</v>
      </c>
      <c r="D94" s="35">
        <f t="shared" si="7"/>
        <v>14606</v>
      </c>
      <c r="E94" s="34">
        <v>31801</v>
      </c>
      <c r="F94" s="35">
        <f t="shared" si="8"/>
        <v>46407</v>
      </c>
      <c r="G94" s="14"/>
      <c r="H94" s="14"/>
      <c r="I94" s="14"/>
      <c r="J94" s="14"/>
      <c r="L94" s="13"/>
      <c r="Q94" s="14"/>
    </row>
    <row r="95" spans="1:17" ht="12.75">
      <c r="A95" s="33">
        <v>38960</v>
      </c>
      <c r="B95" s="34">
        <v>14491</v>
      </c>
      <c r="C95" s="34">
        <v>155</v>
      </c>
      <c r="D95" s="35">
        <f t="shared" si="7"/>
        <v>14646</v>
      </c>
      <c r="E95" s="34">
        <v>32783</v>
      </c>
      <c r="F95" s="35">
        <f t="shared" si="8"/>
        <v>47429</v>
      </c>
      <c r="G95" s="14"/>
      <c r="H95" s="14"/>
      <c r="I95" s="14"/>
      <c r="J95" s="14"/>
      <c r="L95" s="13"/>
      <c r="Q95" s="14"/>
    </row>
    <row r="96" spans="1:17" ht="12.75">
      <c r="A96" s="33">
        <v>38990</v>
      </c>
      <c r="B96" s="34">
        <v>14907.84</v>
      </c>
      <c r="C96" s="34">
        <v>269</v>
      </c>
      <c r="D96" s="35">
        <f t="shared" si="7"/>
        <v>15176.84</v>
      </c>
      <c r="E96" s="34">
        <v>32143.39</v>
      </c>
      <c r="F96" s="35">
        <f t="shared" si="8"/>
        <v>47320.229999999996</v>
      </c>
      <c r="G96" s="14"/>
      <c r="H96" s="14"/>
      <c r="I96" s="14"/>
      <c r="J96" s="14"/>
      <c r="L96" s="13"/>
      <c r="Q96" s="14"/>
    </row>
    <row r="97" spans="1:17" ht="12.75">
      <c r="A97" s="33">
        <v>39021</v>
      </c>
      <c r="B97" s="34">
        <v>14666</v>
      </c>
      <c r="C97" s="34">
        <v>182</v>
      </c>
      <c r="D97" s="35">
        <f t="shared" si="7"/>
        <v>14848</v>
      </c>
      <c r="E97" s="34">
        <v>32222</v>
      </c>
      <c r="F97" s="35">
        <f t="shared" si="8"/>
        <v>47070</v>
      </c>
      <c r="G97" s="14"/>
      <c r="H97" s="14"/>
      <c r="I97" s="14"/>
      <c r="J97" s="14"/>
      <c r="L97" s="13"/>
      <c r="Q97" s="14"/>
    </row>
    <row r="98" spans="1:17" ht="12.75">
      <c r="A98" s="33">
        <v>39051</v>
      </c>
      <c r="B98" s="34">
        <v>14702</v>
      </c>
      <c r="C98" s="34">
        <v>405</v>
      </c>
      <c r="D98" s="35">
        <f t="shared" si="7"/>
        <v>15107</v>
      </c>
      <c r="E98" s="34">
        <v>33219</v>
      </c>
      <c r="F98" s="35">
        <f t="shared" si="8"/>
        <v>48326</v>
      </c>
      <c r="G98" s="14"/>
      <c r="H98" s="14"/>
      <c r="I98" s="14"/>
      <c r="J98" s="14"/>
      <c r="L98" s="13"/>
      <c r="Q98" s="14"/>
    </row>
    <row r="99" spans="1:17" ht="12.75">
      <c r="A99" s="33">
        <v>39082</v>
      </c>
      <c r="B99" s="34">
        <v>14822</v>
      </c>
      <c r="C99" s="34">
        <v>836</v>
      </c>
      <c r="D99" s="35">
        <f t="shared" si="7"/>
        <v>15658</v>
      </c>
      <c r="E99" s="34">
        <v>42317</v>
      </c>
      <c r="F99" s="35">
        <f t="shared" si="8"/>
        <v>57975</v>
      </c>
      <c r="G99" s="14"/>
      <c r="H99" s="14"/>
      <c r="I99" s="14"/>
      <c r="J99" s="14"/>
      <c r="L99" s="13"/>
      <c r="Q99" s="14"/>
    </row>
    <row r="100" spans="1:17" ht="12.75">
      <c r="A100" s="33">
        <v>39113</v>
      </c>
      <c r="B100" s="34">
        <v>15327</v>
      </c>
      <c r="C100" s="34">
        <v>297</v>
      </c>
      <c r="D100" s="35">
        <f t="shared" si="7"/>
        <v>15624</v>
      </c>
      <c r="E100" s="34">
        <v>35369</v>
      </c>
      <c r="F100" s="35">
        <f aca="true" t="shared" si="9" ref="F100:F111">+E100+D100</f>
        <v>50993</v>
      </c>
      <c r="G100" s="14"/>
      <c r="H100" s="14"/>
      <c r="I100" s="14"/>
      <c r="J100" s="14"/>
      <c r="L100" s="13"/>
      <c r="Q100" s="14"/>
    </row>
    <row r="101" spans="1:17" ht="12.75">
      <c r="A101" s="33">
        <v>39141</v>
      </c>
      <c r="B101" s="34">
        <v>15832</v>
      </c>
      <c r="C101" s="34">
        <v>201</v>
      </c>
      <c r="D101" s="35">
        <f t="shared" si="7"/>
        <v>16033</v>
      </c>
      <c r="E101" s="34">
        <v>35934</v>
      </c>
      <c r="F101" s="35">
        <f t="shared" si="9"/>
        <v>51967</v>
      </c>
      <c r="G101" s="14"/>
      <c r="H101" s="14"/>
      <c r="I101" s="14"/>
      <c r="J101" s="14"/>
      <c r="L101" s="13"/>
      <c r="Q101" s="14"/>
    </row>
    <row r="102" spans="1:17" ht="12.75">
      <c r="A102" s="33">
        <v>39172</v>
      </c>
      <c r="B102" s="34">
        <v>15734</v>
      </c>
      <c r="C102" s="34">
        <v>133</v>
      </c>
      <c r="D102" s="35">
        <f t="shared" si="7"/>
        <v>15867</v>
      </c>
      <c r="E102" s="34">
        <v>35956</v>
      </c>
      <c r="F102" s="35">
        <f t="shared" si="9"/>
        <v>51823</v>
      </c>
      <c r="G102" s="14"/>
      <c r="H102" s="14"/>
      <c r="I102" s="14"/>
      <c r="J102" s="14"/>
      <c r="L102" s="13"/>
      <c r="Q102" s="14"/>
    </row>
    <row r="103" spans="1:17" ht="12.75">
      <c r="A103" s="33">
        <v>39202</v>
      </c>
      <c r="B103" s="34">
        <v>15775</v>
      </c>
      <c r="C103" s="34">
        <v>113</v>
      </c>
      <c r="D103" s="35">
        <f t="shared" si="7"/>
        <v>15888</v>
      </c>
      <c r="E103" s="34">
        <v>35845</v>
      </c>
      <c r="F103" s="35">
        <f t="shared" si="9"/>
        <v>51733</v>
      </c>
      <c r="G103" s="14"/>
      <c r="H103" s="14"/>
      <c r="I103" s="14"/>
      <c r="J103" s="14"/>
      <c r="L103" s="13"/>
      <c r="Q103" s="14"/>
    </row>
    <row r="104" spans="1:17" ht="12.75">
      <c r="A104" s="33">
        <v>39233</v>
      </c>
      <c r="B104" s="34">
        <v>15933</v>
      </c>
      <c r="C104" s="34">
        <v>133</v>
      </c>
      <c r="D104" s="35">
        <f t="shared" si="7"/>
        <v>16066</v>
      </c>
      <c r="E104" s="34">
        <v>36252</v>
      </c>
      <c r="F104" s="35">
        <f t="shared" si="9"/>
        <v>52318</v>
      </c>
      <c r="G104" s="14"/>
      <c r="H104" s="14"/>
      <c r="I104" s="14"/>
      <c r="J104" s="14"/>
      <c r="L104" s="13"/>
      <c r="Q104" s="14"/>
    </row>
    <row r="105" spans="1:17" ht="12.75">
      <c r="A105" s="33">
        <v>39263</v>
      </c>
      <c r="B105" s="34">
        <v>16177.6</v>
      </c>
      <c r="C105" s="34">
        <v>461.54</v>
      </c>
      <c r="D105" s="35">
        <f t="shared" si="7"/>
        <v>16639.14</v>
      </c>
      <c r="E105" s="34">
        <v>36348.3</v>
      </c>
      <c r="F105" s="35">
        <f t="shared" si="9"/>
        <v>52987.44</v>
      </c>
      <c r="G105" s="14"/>
      <c r="H105" s="14"/>
      <c r="I105" s="14"/>
      <c r="J105" s="14"/>
      <c r="L105" s="13"/>
      <c r="Q105" s="14"/>
    </row>
    <row r="106" spans="1:17" ht="12.75">
      <c r="A106" s="33">
        <v>39294</v>
      </c>
      <c r="B106" s="34">
        <v>16294</v>
      </c>
      <c r="C106" s="34">
        <v>167</v>
      </c>
      <c r="D106" s="35">
        <f t="shared" si="7"/>
        <v>16461</v>
      </c>
      <c r="E106" s="34">
        <v>37892</v>
      </c>
      <c r="F106" s="35">
        <f t="shared" si="9"/>
        <v>54353</v>
      </c>
      <c r="G106" s="14"/>
      <c r="H106" s="14"/>
      <c r="I106" s="14"/>
      <c r="J106" s="14"/>
      <c r="L106" s="13"/>
      <c r="Q106" s="14"/>
    </row>
    <row r="107" spans="1:17" ht="12.75">
      <c r="A107" s="33">
        <v>39325</v>
      </c>
      <c r="B107" s="34">
        <v>16546</v>
      </c>
      <c r="C107" s="34">
        <v>95</v>
      </c>
      <c r="D107" s="35">
        <f t="shared" si="7"/>
        <v>16641</v>
      </c>
      <c r="E107" s="34">
        <v>38386</v>
      </c>
      <c r="F107" s="35">
        <f t="shared" si="9"/>
        <v>55027</v>
      </c>
      <c r="G107" s="14"/>
      <c r="H107" s="14"/>
      <c r="I107" s="14"/>
      <c r="J107" s="14"/>
      <c r="L107" s="13"/>
      <c r="Q107" s="14"/>
    </row>
    <row r="108" spans="1:17" ht="12.75">
      <c r="A108" s="33">
        <v>39355</v>
      </c>
      <c r="B108" s="34">
        <v>16894</v>
      </c>
      <c r="C108" s="34">
        <v>132</v>
      </c>
      <c r="D108" s="35">
        <f t="shared" si="7"/>
        <v>17026</v>
      </c>
      <c r="E108" s="34">
        <v>37446</v>
      </c>
      <c r="F108" s="35">
        <f t="shared" si="9"/>
        <v>54472</v>
      </c>
      <c r="G108" s="14"/>
      <c r="H108" s="14"/>
      <c r="I108" s="14"/>
      <c r="J108" s="14"/>
      <c r="L108" s="13"/>
      <c r="Q108" s="14"/>
    </row>
    <row r="109" spans="1:17" ht="12.75">
      <c r="A109" s="33">
        <v>39386</v>
      </c>
      <c r="B109" s="34">
        <v>16883</v>
      </c>
      <c r="C109" s="34">
        <v>314</v>
      </c>
      <c r="D109" s="35">
        <f t="shared" si="7"/>
        <v>17197</v>
      </c>
      <c r="E109" s="34">
        <v>37927</v>
      </c>
      <c r="F109" s="35">
        <f t="shared" si="9"/>
        <v>55124</v>
      </c>
      <c r="G109" s="14"/>
      <c r="H109" s="14"/>
      <c r="I109" s="14"/>
      <c r="J109" s="14"/>
      <c r="L109" s="13"/>
      <c r="Q109" s="14"/>
    </row>
    <row r="110" spans="1:17" ht="12.75">
      <c r="A110" s="33">
        <v>39416</v>
      </c>
      <c r="B110" s="34">
        <v>17085</v>
      </c>
      <c r="C110" s="34">
        <v>553</v>
      </c>
      <c r="D110" s="35">
        <f t="shared" si="7"/>
        <v>17638</v>
      </c>
      <c r="E110" s="34">
        <v>38422</v>
      </c>
      <c r="F110" s="35">
        <f t="shared" si="9"/>
        <v>56060</v>
      </c>
      <c r="G110" s="14"/>
      <c r="H110" s="14"/>
      <c r="I110" s="14"/>
      <c r="J110" s="14"/>
      <c r="L110" s="13"/>
      <c r="Q110" s="14"/>
    </row>
    <row r="111" spans="1:17" ht="12.75">
      <c r="A111" s="33">
        <v>39447</v>
      </c>
      <c r="B111" s="34">
        <v>17260</v>
      </c>
      <c r="C111" s="34">
        <v>776</v>
      </c>
      <c r="D111" s="35">
        <f t="shared" si="7"/>
        <v>18036</v>
      </c>
      <c r="E111" s="34">
        <v>47221</v>
      </c>
      <c r="F111" s="35">
        <f t="shared" si="9"/>
        <v>65257</v>
      </c>
      <c r="G111" s="14"/>
      <c r="H111" s="14"/>
      <c r="I111" s="14"/>
      <c r="J111" s="14"/>
      <c r="L111" s="13"/>
      <c r="Q111" s="14"/>
    </row>
    <row r="112" spans="1:17" ht="12.75">
      <c r="A112" s="33">
        <v>39478</v>
      </c>
      <c r="B112" s="34">
        <v>17724.316</v>
      </c>
      <c r="C112" s="34">
        <v>333.156</v>
      </c>
      <c r="D112" s="35">
        <f t="shared" si="7"/>
        <v>18057.471999999998</v>
      </c>
      <c r="E112" s="34">
        <v>39545.361064000004</v>
      </c>
      <c r="F112" s="35">
        <f aca="true" t="shared" si="10" ref="F112:F121">+E112+D112</f>
        <v>57602.833064000006</v>
      </c>
      <c r="G112" s="14"/>
      <c r="H112" s="14"/>
      <c r="I112" s="14"/>
      <c r="J112" s="14"/>
      <c r="L112" s="13"/>
      <c r="Q112" s="14"/>
    </row>
    <row r="113" spans="1:17" ht="12.75">
      <c r="A113" s="33">
        <v>39507</v>
      </c>
      <c r="B113" s="34">
        <v>18093</v>
      </c>
      <c r="C113" s="34">
        <v>330</v>
      </c>
      <c r="D113" s="35">
        <f t="shared" si="7"/>
        <v>18423</v>
      </c>
      <c r="E113" s="34">
        <v>39374</v>
      </c>
      <c r="F113" s="35">
        <f t="shared" si="10"/>
        <v>57797</v>
      </c>
      <c r="G113" s="14"/>
      <c r="H113" s="14"/>
      <c r="I113" s="14"/>
      <c r="J113" s="14"/>
      <c r="L113" s="13"/>
      <c r="Q113" s="14"/>
    </row>
    <row r="114" spans="1:17" ht="12.75">
      <c r="A114" s="33">
        <v>39538</v>
      </c>
      <c r="B114" s="34">
        <v>17650.039</v>
      </c>
      <c r="C114" s="34">
        <v>947.052</v>
      </c>
      <c r="D114" s="35">
        <f t="shared" si="7"/>
        <v>18597.091</v>
      </c>
      <c r="E114" s="34">
        <v>40245.275</v>
      </c>
      <c r="F114" s="35">
        <f t="shared" si="10"/>
        <v>58842.366</v>
      </c>
      <c r="G114" s="14"/>
      <c r="H114" s="14"/>
      <c r="I114" s="14"/>
      <c r="J114" s="14"/>
      <c r="L114" s="13"/>
      <c r="Q114" s="14"/>
    </row>
    <row r="115" spans="1:17" ht="12.75">
      <c r="A115" s="33">
        <v>39568</v>
      </c>
      <c r="B115" s="34">
        <v>17922.92</v>
      </c>
      <c r="C115" s="34">
        <v>210</v>
      </c>
      <c r="D115" s="35">
        <f t="shared" si="7"/>
        <v>18132.92</v>
      </c>
      <c r="E115" s="34">
        <v>39430</v>
      </c>
      <c r="F115" s="35">
        <f t="shared" si="10"/>
        <v>57562.92</v>
      </c>
      <c r="G115" s="14"/>
      <c r="H115" s="14"/>
      <c r="I115" s="14"/>
      <c r="J115" s="14"/>
      <c r="L115" s="13"/>
      <c r="Q115" s="14"/>
    </row>
    <row r="116" spans="1:17" ht="12.75">
      <c r="A116" s="33">
        <v>39599</v>
      </c>
      <c r="B116" s="34">
        <v>17857</v>
      </c>
      <c r="C116" s="34">
        <v>119</v>
      </c>
      <c r="D116" s="35">
        <f t="shared" si="7"/>
        <v>17976</v>
      </c>
      <c r="E116" s="34">
        <v>39224</v>
      </c>
      <c r="F116" s="35">
        <f t="shared" si="10"/>
        <v>57200</v>
      </c>
      <c r="G116" s="14"/>
      <c r="H116" s="14"/>
      <c r="I116" s="14"/>
      <c r="J116" s="14"/>
      <c r="L116" s="13"/>
      <c r="Q116" s="14"/>
    </row>
    <row r="117" spans="1:17" ht="12.75">
      <c r="A117" s="33">
        <v>39629</v>
      </c>
      <c r="B117" s="34">
        <v>18066.9</v>
      </c>
      <c r="C117" s="34">
        <v>192.29</v>
      </c>
      <c r="D117" s="35">
        <f t="shared" si="7"/>
        <v>18259.190000000002</v>
      </c>
      <c r="E117" s="34">
        <f>37668.11+1773.17-57.5</f>
        <v>39383.78</v>
      </c>
      <c r="F117" s="35">
        <f t="shared" si="10"/>
        <v>57642.97</v>
      </c>
      <c r="G117" s="14"/>
      <c r="H117" s="14"/>
      <c r="I117" s="14"/>
      <c r="J117" s="14"/>
      <c r="L117" s="13"/>
      <c r="Q117" s="14"/>
    </row>
    <row r="118" spans="1:17" ht="12.75">
      <c r="A118" s="33">
        <v>39660</v>
      </c>
      <c r="B118" s="34">
        <v>17910</v>
      </c>
      <c r="C118" s="34">
        <v>89</v>
      </c>
      <c r="D118" s="35">
        <f t="shared" si="7"/>
        <v>17999</v>
      </c>
      <c r="E118" s="34">
        <v>41269</v>
      </c>
      <c r="F118" s="35">
        <f t="shared" si="10"/>
        <v>59268</v>
      </c>
      <c r="G118" s="14"/>
      <c r="H118" s="14"/>
      <c r="I118" s="14"/>
      <c r="J118" s="14"/>
      <c r="L118" s="13"/>
      <c r="Q118" s="14"/>
    </row>
    <row r="119" spans="1:17" ht="12.75">
      <c r="A119" s="33">
        <v>39691</v>
      </c>
      <c r="B119" s="34">
        <v>18067.879978</v>
      </c>
      <c r="C119" s="34">
        <v>3260.9698</v>
      </c>
      <c r="D119" s="35">
        <f t="shared" si="7"/>
        <v>21328.849778</v>
      </c>
      <c r="E119" s="34">
        <v>40348.401672</v>
      </c>
      <c r="F119" s="35">
        <f t="shared" si="10"/>
        <v>61677.251449999996</v>
      </c>
      <c r="G119" s="14"/>
      <c r="H119" s="14"/>
      <c r="I119" s="14"/>
      <c r="J119" s="14"/>
      <c r="L119" s="13"/>
      <c r="Q119" s="14"/>
    </row>
    <row r="120" spans="1:17" ht="12.75">
      <c r="A120" s="33">
        <v>39721</v>
      </c>
      <c r="B120" s="34">
        <v>18400.854</v>
      </c>
      <c r="C120" s="34">
        <v>228.846</v>
      </c>
      <c r="D120" s="35">
        <f t="shared" si="7"/>
        <v>18629.7</v>
      </c>
      <c r="E120" s="34">
        <v>38940.873999999996</v>
      </c>
      <c r="F120" s="35">
        <f t="shared" si="10"/>
        <v>57570.57399999999</v>
      </c>
      <c r="G120" s="14"/>
      <c r="H120" s="14"/>
      <c r="I120" s="14"/>
      <c r="J120" s="14"/>
      <c r="L120" s="13"/>
      <c r="Q120" s="14"/>
    </row>
    <row r="121" spans="1:17" ht="12.75">
      <c r="A121" s="33">
        <v>39752</v>
      </c>
      <c r="B121" s="34">
        <v>18487</v>
      </c>
      <c r="C121" s="34">
        <v>172</v>
      </c>
      <c r="D121" s="35">
        <f t="shared" si="7"/>
        <v>18659</v>
      </c>
      <c r="E121" s="34">
        <v>39299</v>
      </c>
      <c r="F121" s="35">
        <f t="shared" si="10"/>
        <v>57958</v>
      </c>
      <c r="G121" s="14"/>
      <c r="H121" s="14"/>
      <c r="I121" s="14"/>
      <c r="J121" s="14"/>
      <c r="L121" s="13"/>
      <c r="Q121" s="14"/>
    </row>
    <row r="122" spans="1:17" ht="12.75">
      <c r="A122" s="33">
        <v>39782</v>
      </c>
      <c r="B122" s="34">
        <v>18464.44</v>
      </c>
      <c r="C122" s="34">
        <v>149.31</v>
      </c>
      <c r="D122" s="35">
        <f t="shared" si="7"/>
        <v>18613.75</v>
      </c>
      <c r="E122" s="34">
        <v>40963.65</v>
      </c>
      <c r="F122" s="35">
        <f>+E122+D122</f>
        <v>59577.4</v>
      </c>
      <c r="G122" s="14"/>
      <c r="H122" s="14"/>
      <c r="I122" s="14"/>
      <c r="J122" s="14"/>
      <c r="L122" s="13"/>
      <c r="Q122" s="14"/>
    </row>
    <row r="123" spans="1:17" ht="12.75">
      <c r="A123" s="33">
        <v>39813</v>
      </c>
      <c r="B123" s="34">
        <v>21983.37</v>
      </c>
      <c r="C123" s="34">
        <v>489.57</v>
      </c>
      <c r="D123" s="35">
        <f t="shared" si="7"/>
        <v>22472.94</v>
      </c>
      <c r="E123" s="34">
        <v>49025.66</v>
      </c>
      <c r="F123" s="35">
        <f>+E123+D123</f>
        <v>71498.6</v>
      </c>
      <c r="G123" s="14"/>
      <c r="H123" s="14"/>
      <c r="I123" s="14"/>
      <c r="J123" s="14"/>
      <c r="L123" s="13"/>
      <c r="Q123" s="14"/>
    </row>
    <row r="124" spans="1:17" ht="12.75">
      <c r="A124" s="33">
        <v>39844</v>
      </c>
      <c r="B124" s="34">
        <v>26966.87</v>
      </c>
      <c r="C124" s="34">
        <v>194.27</v>
      </c>
      <c r="D124" s="35">
        <f t="shared" si="7"/>
        <v>27161.14</v>
      </c>
      <c r="E124" s="34">
        <v>41943.09</v>
      </c>
      <c r="F124" s="35">
        <f aca="true" t="shared" si="11" ref="F124:F134">+E124+D124</f>
        <v>69104.23</v>
      </c>
      <c r="G124" s="14"/>
      <c r="H124" s="14"/>
      <c r="I124" s="14"/>
      <c r="J124" s="14"/>
      <c r="L124" s="13"/>
      <c r="Q124" s="14"/>
    </row>
    <row r="125" spans="1:17" ht="12.75">
      <c r="A125" s="33">
        <v>39872</v>
      </c>
      <c r="B125" s="34">
        <v>29113.63</v>
      </c>
      <c r="C125" s="34">
        <v>1262.37</v>
      </c>
      <c r="D125" s="35">
        <f t="shared" si="7"/>
        <v>30376</v>
      </c>
      <c r="E125" s="34">
        <v>42717.28</v>
      </c>
      <c r="F125" s="35">
        <f t="shared" si="11"/>
        <v>73093.28</v>
      </c>
      <c r="G125" s="14"/>
      <c r="H125" s="14"/>
      <c r="I125" s="14"/>
      <c r="J125" s="14"/>
      <c r="L125" s="13"/>
      <c r="Q125" s="14"/>
    </row>
    <row r="126" spans="1:17" ht="12.75">
      <c r="A126" s="33">
        <v>39903</v>
      </c>
      <c r="B126" s="34">
        <v>28927.01</v>
      </c>
      <c r="C126" s="34">
        <v>146.83</v>
      </c>
      <c r="D126" s="35">
        <f t="shared" si="7"/>
        <v>29073.84</v>
      </c>
      <c r="E126" s="34">
        <v>42128.72</v>
      </c>
      <c r="F126" s="35">
        <f t="shared" si="11"/>
        <v>71202.56</v>
      </c>
      <c r="G126" s="14"/>
      <c r="H126" s="14"/>
      <c r="I126" s="14"/>
      <c r="J126" s="14"/>
      <c r="L126" s="13"/>
      <c r="Q126" s="14"/>
    </row>
    <row r="127" spans="1:17" ht="12.75">
      <c r="A127" s="33">
        <v>39933</v>
      </c>
      <c r="B127" s="34">
        <v>29433</v>
      </c>
      <c r="C127" s="34">
        <v>144.772762</v>
      </c>
      <c r="D127" s="35">
        <f t="shared" si="7"/>
        <v>29577.772762</v>
      </c>
      <c r="E127" s="34">
        <v>42683</v>
      </c>
      <c r="F127" s="35">
        <f t="shared" si="11"/>
        <v>72260.77276200001</v>
      </c>
      <c r="G127" s="14"/>
      <c r="H127" s="14"/>
      <c r="I127" s="14"/>
      <c r="J127" s="14"/>
      <c r="L127" s="13"/>
      <c r="Q127" s="14"/>
    </row>
    <row r="128" spans="1:17" ht="12.75">
      <c r="A128" s="33">
        <v>39964</v>
      </c>
      <c r="B128" s="34">
        <v>29543</v>
      </c>
      <c r="C128" s="34">
        <v>362</v>
      </c>
      <c r="D128" s="35">
        <f t="shared" si="7"/>
        <v>29905</v>
      </c>
      <c r="E128" s="34">
        <v>43171.79</v>
      </c>
      <c r="F128" s="35">
        <f t="shared" si="11"/>
        <v>73076.79000000001</v>
      </c>
      <c r="G128" s="14"/>
      <c r="H128" s="14"/>
      <c r="I128" s="14"/>
      <c r="J128" s="14"/>
      <c r="L128" s="13"/>
      <c r="Q128" s="14"/>
    </row>
    <row r="129" spans="1:17" ht="12.75">
      <c r="A129" s="33">
        <v>39994</v>
      </c>
      <c r="B129" s="34">
        <v>29429.36</v>
      </c>
      <c r="C129" s="34">
        <v>61.84</v>
      </c>
      <c r="D129" s="35">
        <f t="shared" si="7"/>
        <v>29491.2</v>
      </c>
      <c r="E129" s="34">
        <v>43207.657</v>
      </c>
      <c r="F129" s="35">
        <f t="shared" si="11"/>
        <v>72698.857</v>
      </c>
      <c r="G129" s="14"/>
      <c r="H129" s="14"/>
      <c r="I129" s="14"/>
      <c r="J129" s="14"/>
      <c r="L129" s="13"/>
      <c r="Q129" s="14"/>
    </row>
    <row r="130" spans="1:17" ht="12.75">
      <c r="A130" s="33">
        <v>40025</v>
      </c>
      <c r="B130" s="34">
        <v>28861.54</v>
      </c>
      <c r="C130" s="34">
        <v>162.25</v>
      </c>
      <c r="D130" s="35">
        <f t="shared" si="7"/>
        <v>29023.79</v>
      </c>
      <c r="E130" s="34">
        <v>44115.91</v>
      </c>
      <c r="F130" s="35">
        <f t="shared" si="11"/>
        <v>73139.70000000001</v>
      </c>
      <c r="G130" s="14"/>
      <c r="H130" s="14"/>
      <c r="I130" s="14"/>
      <c r="J130" s="14"/>
      <c r="L130" s="13"/>
      <c r="Q130" s="14"/>
    </row>
    <row r="131" spans="1:17" ht="12.75">
      <c r="A131" s="33">
        <v>40056</v>
      </c>
      <c r="B131" s="34">
        <v>28934.69</v>
      </c>
      <c r="C131" s="34">
        <v>210.2</v>
      </c>
      <c r="D131" s="35">
        <f t="shared" si="7"/>
        <v>29144.89</v>
      </c>
      <c r="E131" s="34">
        <v>43930.94</v>
      </c>
      <c r="F131" s="35">
        <f t="shared" si="11"/>
        <v>73075.83</v>
      </c>
      <c r="G131" s="14"/>
      <c r="H131" s="14"/>
      <c r="I131" s="14"/>
      <c r="J131" s="14"/>
      <c r="L131" s="13"/>
      <c r="Q131" s="14"/>
    </row>
    <row r="132" spans="1:17" ht="12.75">
      <c r="A132" s="33">
        <v>40086</v>
      </c>
      <c r="B132" s="34">
        <v>28551.56</v>
      </c>
      <c r="C132" s="34">
        <v>149.86</v>
      </c>
      <c r="D132" s="35">
        <f t="shared" si="7"/>
        <v>28701.420000000002</v>
      </c>
      <c r="E132" s="34">
        <v>43427.59</v>
      </c>
      <c r="F132" s="35">
        <f t="shared" si="11"/>
        <v>72129.01</v>
      </c>
      <c r="G132" s="14"/>
      <c r="H132" s="14"/>
      <c r="I132" s="14"/>
      <c r="J132" s="14"/>
      <c r="L132" s="13"/>
      <c r="Q132" s="14"/>
    </row>
    <row r="133" spans="1:17" ht="12.75">
      <c r="A133" s="33">
        <v>40117</v>
      </c>
      <c r="B133" s="34">
        <v>29408.97</v>
      </c>
      <c r="C133" s="34">
        <v>305.86</v>
      </c>
      <c r="D133" s="35">
        <f t="shared" si="7"/>
        <v>29714.83</v>
      </c>
      <c r="E133" s="34">
        <v>43238.76</v>
      </c>
      <c r="F133" s="35">
        <f t="shared" si="11"/>
        <v>72953.59</v>
      </c>
      <c r="G133" s="14"/>
      <c r="H133" s="14"/>
      <c r="I133" s="14"/>
      <c r="J133" s="14"/>
      <c r="L133" s="13"/>
      <c r="Q133" s="14"/>
    </row>
    <row r="134" spans="1:17" ht="12.75">
      <c r="A134" s="33">
        <v>40147</v>
      </c>
      <c r="B134" s="34">
        <v>29690.53</v>
      </c>
      <c r="C134" s="34">
        <v>588.11</v>
      </c>
      <c r="D134" s="35">
        <f t="shared" si="7"/>
        <v>30278.64</v>
      </c>
      <c r="E134" s="34">
        <v>43230</v>
      </c>
      <c r="F134" s="35">
        <f t="shared" si="11"/>
        <v>73508.64</v>
      </c>
      <c r="G134" s="14"/>
      <c r="H134" s="14"/>
      <c r="I134" s="14"/>
      <c r="J134" s="14"/>
      <c r="L134" s="13"/>
      <c r="Q134" s="14"/>
    </row>
    <row r="135" spans="1:17" ht="12.75">
      <c r="A135" s="33">
        <v>40178</v>
      </c>
      <c r="B135" s="34">
        <f>+'[1]BaseMoney-OLD'!$J$15</f>
        <v>29204.95</v>
      </c>
      <c r="C135" s="34">
        <f>+'[1]BaseMoney-OLD'!$J$16</f>
        <v>55.03</v>
      </c>
      <c r="D135" s="35">
        <f t="shared" si="7"/>
        <v>29259.98</v>
      </c>
      <c r="E135" s="34">
        <f>+'[1]BaseMoney-OLD'!$J$12</f>
        <v>51856.19</v>
      </c>
      <c r="F135" s="35">
        <f>+E135+D135</f>
        <v>81116.17</v>
      </c>
      <c r="G135" s="14"/>
      <c r="H135" s="14"/>
      <c r="I135" s="14"/>
      <c r="J135" s="14"/>
      <c r="L135" s="13"/>
      <c r="Q135" s="14"/>
    </row>
    <row r="136" spans="1:17" ht="12.75">
      <c r="A136" s="33">
        <v>40209</v>
      </c>
      <c r="B136" s="34">
        <v>29672.27</v>
      </c>
      <c r="C136" s="34">
        <v>415.92</v>
      </c>
      <c r="D136" s="35">
        <f t="shared" si="7"/>
        <v>30088.19</v>
      </c>
      <c r="E136" s="34">
        <v>45884.22</v>
      </c>
      <c r="F136" s="35">
        <f aca="true" t="shared" si="12" ref="F136:F141">+E136+D136</f>
        <v>75972.41</v>
      </c>
      <c r="G136" s="14"/>
      <c r="H136" s="14"/>
      <c r="I136" s="14"/>
      <c r="J136" s="14"/>
      <c r="L136" s="13"/>
      <c r="Q136" s="14"/>
    </row>
    <row r="137" spans="1:17" ht="12.75">
      <c r="A137" s="33">
        <v>40237</v>
      </c>
      <c r="B137" s="34">
        <v>29794.85</v>
      </c>
      <c r="C137" s="34">
        <v>1298</v>
      </c>
      <c r="D137" s="35">
        <f t="shared" si="7"/>
        <v>31092.85</v>
      </c>
      <c r="E137" s="34">
        <v>45769.08</v>
      </c>
      <c r="F137" s="35">
        <f t="shared" si="12"/>
        <v>76861.93</v>
      </c>
      <c r="G137" s="14"/>
      <c r="H137" s="14"/>
      <c r="I137" s="14"/>
      <c r="J137" s="14"/>
      <c r="L137" s="13"/>
      <c r="Q137" s="14"/>
    </row>
    <row r="138" spans="1:17" ht="12.75">
      <c r="A138" s="33">
        <v>40268</v>
      </c>
      <c r="B138" s="34">
        <f>+'[2]BaseMoney-OLD'!$J$15</f>
        <v>29734.54</v>
      </c>
      <c r="C138" s="34">
        <f>+'[2]BaseMoney-OLD'!$J$16</f>
        <v>622.76</v>
      </c>
      <c r="D138" s="35">
        <f t="shared" si="7"/>
        <v>30357.3</v>
      </c>
      <c r="E138" s="34">
        <f>+'[2]BaseMoney-OLD'!$J$12</f>
        <v>46965.149999999994</v>
      </c>
      <c r="F138" s="35">
        <f>+E138+D138</f>
        <v>77322.45</v>
      </c>
      <c r="G138" s="14"/>
      <c r="H138" s="14"/>
      <c r="I138" s="14"/>
      <c r="J138" s="14"/>
      <c r="L138" s="13"/>
      <c r="Q138" s="14"/>
    </row>
    <row r="139" spans="1:17" ht="12.75">
      <c r="A139" s="33">
        <v>40298</v>
      </c>
      <c r="B139" s="34">
        <f>+'[3]BaseMoney-OLD'!$J$15</f>
        <v>31040.6</v>
      </c>
      <c r="C139" s="34">
        <f>+'[3]BaseMoney-OLD'!$J$16</f>
        <v>72.2</v>
      </c>
      <c r="D139" s="35">
        <f t="shared" si="7"/>
        <v>31112.8</v>
      </c>
      <c r="E139" s="34">
        <f>+'[3]BaseMoney-OLD'!$J$12</f>
        <v>46540.15</v>
      </c>
      <c r="F139" s="35">
        <f t="shared" si="12"/>
        <v>77652.95</v>
      </c>
      <c r="G139" s="14"/>
      <c r="H139" s="14"/>
      <c r="I139" s="14"/>
      <c r="J139" s="14"/>
      <c r="L139" s="13"/>
      <c r="Q139" s="14"/>
    </row>
    <row r="140" spans="1:17" ht="12.75">
      <c r="A140" s="33">
        <v>40329</v>
      </c>
      <c r="B140" s="34">
        <f>+'[4]BaseMoney-OLD'!$J$15</f>
        <v>30780.77</v>
      </c>
      <c r="C140" s="34">
        <f>+'[4]BaseMoney-OLD'!$J$16</f>
        <v>2900.59</v>
      </c>
      <c r="D140" s="35">
        <f t="shared" si="7"/>
        <v>33681.36</v>
      </c>
      <c r="E140" s="34">
        <f>+'[4]BaseMoney-OLD'!$J$12</f>
        <v>47330.159999999996</v>
      </c>
      <c r="F140" s="35">
        <f t="shared" si="12"/>
        <v>81011.51999999999</v>
      </c>
      <c r="G140" s="14"/>
      <c r="H140" s="14"/>
      <c r="I140" s="14"/>
      <c r="J140" s="14"/>
      <c r="L140" s="13"/>
      <c r="Q140" s="14"/>
    </row>
    <row r="141" spans="1:17" ht="12.75">
      <c r="A141" s="33">
        <v>40359</v>
      </c>
      <c r="B141" s="34">
        <f>+'[5]BaseMoney-OLD'!$J$15</f>
        <v>30312.09</v>
      </c>
      <c r="C141" s="34">
        <f>+'[5]BaseMoney-OLD'!$J$16</f>
        <v>922.19</v>
      </c>
      <c r="D141" s="35">
        <f t="shared" si="7"/>
        <v>31234.28</v>
      </c>
      <c r="E141" s="34">
        <f>+'[5]BaseMoney-OLD'!$J$12</f>
        <v>46523.560000000005</v>
      </c>
      <c r="F141" s="35">
        <f t="shared" si="12"/>
        <v>77757.84</v>
      </c>
      <c r="G141" s="14"/>
      <c r="H141" s="14"/>
      <c r="I141" s="14"/>
      <c r="J141" s="14"/>
      <c r="L141" s="13"/>
      <c r="Q141" s="14"/>
    </row>
    <row r="142" spans="1:17" ht="12.75">
      <c r="A142" s="33">
        <v>40390</v>
      </c>
      <c r="B142" s="34">
        <f>+'[6]BaseMoney-OLD'!$J$15</f>
        <v>26700.85</v>
      </c>
      <c r="C142" s="34">
        <f>+'[6]BaseMoney-OLD'!$J$16</f>
        <v>206.73</v>
      </c>
      <c r="D142" s="35">
        <f t="shared" si="7"/>
        <v>26907.579999999998</v>
      </c>
      <c r="E142" s="34">
        <f>+'[6]BaseMoney-OLD'!$J$12</f>
        <v>47569.9</v>
      </c>
      <c r="F142" s="35">
        <f aca="true" t="shared" si="13" ref="F142:F147">+E142+D142</f>
        <v>74477.48</v>
      </c>
      <c r="G142" s="14"/>
      <c r="H142" s="14"/>
      <c r="I142" s="14"/>
      <c r="J142" s="14"/>
      <c r="L142" s="13"/>
      <c r="Q142" s="14"/>
    </row>
    <row r="143" spans="1:17" ht="12.75">
      <c r="A143" s="33">
        <v>40421</v>
      </c>
      <c r="B143" s="34">
        <f>+'[7]BaseMoney-OLD'!$J$15</f>
        <v>26796.5</v>
      </c>
      <c r="C143" s="34">
        <f>+'[29]BaseMoney-OLD'!$J$16</f>
        <v>819.27</v>
      </c>
      <c r="D143" s="35">
        <f t="shared" si="7"/>
        <v>27615.77</v>
      </c>
      <c r="E143" s="34">
        <f>+'[29]BaseMoney-OLD'!$J$12</f>
        <v>47505.14</v>
      </c>
      <c r="F143" s="35">
        <f t="shared" si="13"/>
        <v>75120.91</v>
      </c>
      <c r="G143" s="14"/>
      <c r="H143" s="14"/>
      <c r="I143" s="14"/>
      <c r="J143" s="14"/>
      <c r="L143" s="13"/>
      <c r="Q143" s="14"/>
    </row>
    <row r="144" spans="1:17" ht="12.75">
      <c r="A144" s="33">
        <v>40451</v>
      </c>
      <c r="B144" s="34">
        <f>+'[8]BaseMoney-OLD'!$J$15</f>
        <v>26660.03</v>
      </c>
      <c r="C144" s="34">
        <f>+'[8]BaseMoney-OLD'!$J$16</f>
        <v>275.08</v>
      </c>
      <c r="D144" s="35">
        <f t="shared" si="7"/>
        <v>26935.11</v>
      </c>
      <c r="E144" s="34">
        <f>+'[8]BaseMoney-OLD'!$J$12</f>
        <v>47295.79</v>
      </c>
      <c r="F144" s="35">
        <f t="shared" si="13"/>
        <v>74230.9</v>
      </c>
      <c r="G144" s="14"/>
      <c r="H144" s="14"/>
      <c r="I144" s="14"/>
      <c r="J144" s="14"/>
      <c r="L144" s="13"/>
      <c r="Q144" s="14"/>
    </row>
    <row r="145" spans="1:17" ht="12.75">
      <c r="A145" s="33">
        <v>40482</v>
      </c>
      <c r="B145" s="34">
        <v>27670.25</v>
      </c>
      <c r="C145" s="34">
        <v>35.55</v>
      </c>
      <c r="D145" s="35">
        <f aca="true" t="shared" si="14" ref="D145:D208">SUM(B145:C145)</f>
        <v>27705.8</v>
      </c>
      <c r="E145" s="34">
        <v>47359.5</v>
      </c>
      <c r="F145" s="35">
        <f t="shared" si="13"/>
        <v>75065.3</v>
      </c>
      <c r="G145" s="14"/>
      <c r="H145" s="14"/>
      <c r="I145" s="14"/>
      <c r="J145" s="14"/>
      <c r="L145" s="13"/>
      <c r="Q145" s="14"/>
    </row>
    <row r="146" spans="1:17" ht="12.75">
      <c r="A146" s="33">
        <v>40512</v>
      </c>
      <c r="B146" s="34">
        <v>27419.3</v>
      </c>
      <c r="C146" s="34">
        <v>107.53</v>
      </c>
      <c r="D146" s="35">
        <f t="shared" si="14"/>
        <v>27526.829999999998</v>
      </c>
      <c r="E146" s="34">
        <v>47345.17</v>
      </c>
      <c r="F146" s="35">
        <f t="shared" si="13"/>
        <v>74872</v>
      </c>
      <c r="G146" s="14"/>
      <c r="H146" s="14"/>
      <c r="I146" s="14"/>
      <c r="J146" s="14"/>
      <c r="L146" s="13"/>
      <c r="Q146" s="14"/>
    </row>
    <row r="147" spans="1:17" ht="12.75">
      <c r="A147" s="33">
        <v>40543</v>
      </c>
      <c r="B147" s="34">
        <f>+'[9]BaseMoney-OLD'!$J$15</f>
        <v>27713.45</v>
      </c>
      <c r="C147" s="34">
        <f>+'[9]BaseMoney-OLD'!$J$16</f>
        <v>668.848</v>
      </c>
      <c r="D147" s="35">
        <f t="shared" si="14"/>
        <v>28382.298000000003</v>
      </c>
      <c r="E147" s="34">
        <f>+'[9]BaseMoney-OLD'!$J$12</f>
        <v>56710.719999999994</v>
      </c>
      <c r="F147" s="35">
        <f t="shared" si="13"/>
        <v>85093.018</v>
      </c>
      <c r="G147" s="14"/>
      <c r="H147" s="14"/>
      <c r="I147" s="14"/>
      <c r="J147" s="14"/>
      <c r="L147" s="13"/>
      <c r="Q147" s="14"/>
    </row>
    <row r="148" spans="1:17" ht="12.75">
      <c r="A148" s="33">
        <v>40574</v>
      </c>
      <c r="B148" s="34">
        <v>27979.17</v>
      </c>
      <c r="C148" s="34">
        <v>50</v>
      </c>
      <c r="D148" s="35">
        <f t="shared" si="14"/>
        <v>28029.17</v>
      </c>
      <c r="E148" s="34">
        <v>50351.16</v>
      </c>
      <c r="F148" s="35">
        <f aca="true" t="shared" si="15" ref="F148:F153">+E148+D148</f>
        <v>78380.33</v>
      </c>
      <c r="G148" s="14"/>
      <c r="H148" s="14"/>
      <c r="I148" s="14"/>
      <c r="J148" s="14"/>
      <c r="L148" s="13"/>
      <c r="Q148" s="14"/>
    </row>
    <row r="149" spans="1:17" ht="12.75">
      <c r="A149" s="33">
        <v>40602</v>
      </c>
      <c r="B149" s="34">
        <v>27861.48</v>
      </c>
      <c r="C149" s="34">
        <v>235.47</v>
      </c>
      <c r="D149" s="35">
        <f t="shared" si="14"/>
        <v>28096.95</v>
      </c>
      <c r="E149" s="34">
        <v>49866.07</v>
      </c>
      <c r="F149" s="35">
        <f t="shared" si="15"/>
        <v>77963.02</v>
      </c>
      <c r="G149" s="14"/>
      <c r="H149" s="14"/>
      <c r="I149" s="14"/>
      <c r="J149" s="14"/>
      <c r="L149" s="13"/>
      <c r="Q149" s="14"/>
    </row>
    <row r="150" spans="1:17" ht="12.75">
      <c r="A150" s="33">
        <v>40633</v>
      </c>
      <c r="B150" s="34">
        <v>27494.49</v>
      </c>
      <c r="C150" s="34">
        <v>1114.28</v>
      </c>
      <c r="D150" s="35">
        <f t="shared" si="14"/>
        <v>28608.77</v>
      </c>
      <c r="E150" s="34">
        <v>50310.42</v>
      </c>
      <c r="F150" s="35">
        <f t="shared" si="15"/>
        <v>78919.19</v>
      </c>
      <c r="G150" s="14"/>
      <c r="H150" s="14"/>
      <c r="I150" s="14"/>
      <c r="J150" s="14"/>
      <c r="L150" s="13"/>
      <c r="Q150" s="14"/>
    </row>
    <row r="151" spans="1:17" ht="12.75">
      <c r="A151" s="33">
        <v>40663</v>
      </c>
      <c r="B151" s="34">
        <f>+'[10]BaseMoney-OLD'!$J$18</f>
        <v>28801.83</v>
      </c>
      <c r="C151" s="34">
        <f>+'[10]BaseMoney-OLD'!$J$19</f>
        <v>53.3</v>
      </c>
      <c r="D151" s="35">
        <f t="shared" si="14"/>
        <v>28855.13</v>
      </c>
      <c r="E151" s="34">
        <f>+'[10]BaseMoney-OLD'!$J$12</f>
        <v>52544.17</v>
      </c>
      <c r="F151" s="35">
        <f t="shared" si="15"/>
        <v>81399.3</v>
      </c>
      <c r="G151" s="14"/>
      <c r="H151" s="14"/>
      <c r="I151" s="14"/>
      <c r="J151" s="14"/>
      <c r="L151" s="13"/>
      <c r="Q151" s="14"/>
    </row>
    <row r="152" spans="1:17" ht="12.75">
      <c r="A152" s="33">
        <v>40694</v>
      </c>
      <c r="B152" s="34">
        <f>+'[11]BaseMoney-NEW'!$H$13</f>
        <v>28826.65</v>
      </c>
      <c r="C152" s="34">
        <f>+'[11]BaseMoney-NEW'!$H$15</f>
        <v>88.632</v>
      </c>
      <c r="D152" s="35">
        <f t="shared" si="14"/>
        <v>28915.282000000003</v>
      </c>
      <c r="E152" s="34">
        <f>+'[11]BaseMoney-NEW'!$H$7</f>
        <v>50442.57</v>
      </c>
      <c r="F152" s="35">
        <f t="shared" si="15"/>
        <v>79357.852</v>
      </c>
      <c r="G152" s="14"/>
      <c r="H152" s="14"/>
      <c r="I152" s="14"/>
      <c r="J152" s="14"/>
      <c r="L152" s="13"/>
      <c r="Q152" s="14"/>
    </row>
    <row r="153" spans="1:17" ht="12.75">
      <c r="A153" s="33">
        <v>40724</v>
      </c>
      <c r="B153" s="34">
        <f>+'[12]BaseMoney-NEW'!$H$13</f>
        <v>28913.65</v>
      </c>
      <c r="C153" s="34">
        <f>+'[12]BaseMoney-NEW'!$H$15</f>
        <v>760.12</v>
      </c>
      <c r="D153" s="35">
        <f t="shared" si="14"/>
        <v>29673.77</v>
      </c>
      <c r="E153" s="34">
        <f>+'[12]BaseMoney-NEW'!$H$7</f>
        <v>50886.78</v>
      </c>
      <c r="F153" s="35">
        <f t="shared" si="15"/>
        <v>80560.55</v>
      </c>
      <c r="G153" s="14"/>
      <c r="H153" s="14"/>
      <c r="I153" s="14"/>
      <c r="J153" s="14"/>
      <c r="L153" s="13"/>
      <c r="Q153" s="14"/>
    </row>
    <row r="154" spans="1:17" ht="12.75">
      <c r="A154" s="33">
        <v>40755</v>
      </c>
      <c r="B154" s="34">
        <f>+'[13]BaseMoney-NEW'!$H$13</f>
        <v>28948.731</v>
      </c>
      <c r="C154" s="34">
        <f>+'[13]BaseMoney-NEW'!$H$15</f>
        <v>112.841</v>
      </c>
      <c r="D154" s="35">
        <f t="shared" si="14"/>
        <v>29061.572</v>
      </c>
      <c r="E154" s="34">
        <f>+'[13]BaseMoney-NEW'!$H$7</f>
        <v>52381.8599</v>
      </c>
      <c r="F154" s="35">
        <f aca="true" t="shared" si="16" ref="F154:F159">+E154+D154</f>
        <v>81443.4319</v>
      </c>
      <c r="G154" s="14"/>
      <c r="H154" s="14"/>
      <c r="I154" s="14"/>
      <c r="J154" s="14"/>
      <c r="L154" s="13"/>
      <c r="Q154" s="14"/>
    </row>
    <row r="155" spans="1:17" ht="12.75">
      <c r="A155" s="33">
        <v>40786</v>
      </c>
      <c r="B155" s="34">
        <f>+'[14]BaseMoney-NEW'!$H$13</f>
        <v>28692.06</v>
      </c>
      <c r="C155" s="34">
        <f>+'[14]BaseMoney-NEW'!$H$15</f>
        <v>582.44</v>
      </c>
      <c r="D155" s="35">
        <f t="shared" si="14"/>
        <v>29274.5</v>
      </c>
      <c r="E155" s="34">
        <f>+'[14]BaseMoney-NEW'!$H$7</f>
        <v>52932.74</v>
      </c>
      <c r="F155" s="35">
        <f t="shared" si="16"/>
        <v>82207.23999999999</v>
      </c>
      <c r="G155" s="14"/>
      <c r="H155" s="14"/>
      <c r="I155" s="14"/>
      <c r="J155" s="14"/>
      <c r="L155" s="13"/>
      <c r="Q155" s="14"/>
    </row>
    <row r="156" spans="1:17" ht="12.75">
      <c r="A156" s="33">
        <v>40816</v>
      </c>
      <c r="B156" s="34">
        <f>+'[15]BaseMoney-NEW'!$H$13</f>
        <v>29374.47</v>
      </c>
      <c r="C156" s="34">
        <f>+'[15]BaseMoney-NEW'!$H$15</f>
        <v>212.27</v>
      </c>
      <c r="D156" s="35">
        <f t="shared" si="14"/>
        <v>29586.74</v>
      </c>
      <c r="E156" s="34">
        <f>+'[15]BaseMoney-NEW'!$H$7</f>
        <v>50892.67</v>
      </c>
      <c r="F156" s="35">
        <f t="shared" si="16"/>
        <v>80479.41</v>
      </c>
      <c r="G156" s="14"/>
      <c r="H156" s="14"/>
      <c r="I156" s="14"/>
      <c r="J156" s="14"/>
      <c r="L156" s="13"/>
      <c r="Q156" s="14"/>
    </row>
    <row r="157" spans="1:17" ht="12.75">
      <c r="A157" s="33">
        <v>40847</v>
      </c>
      <c r="B157" s="34">
        <f>+'[16]BaseMoney-NEW'!$H$13</f>
        <v>29230.85</v>
      </c>
      <c r="C157" s="34">
        <f>+'[16]BaseMoney-NEW'!$H$15</f>
        <v>439.12</v>
      </c>
      <c r="D157" s="35">
        <f t="shared" si="14"/>
        <v>29669.969999999998</v>
      </c>
      <c r="E157" s="34">
        <f>+'[16]BaseMoney-NEW'!$H$7</f>
        <v>50927.68</v>
      </c>
      <c r="F157" s="35">
        <f t="shared" si="16"/>
        <v>80597.65</v>
      </c>
      <c r="G157" s="14"/>
      <c r="H157" s="14"/>
      <c r="I157" s="14"/>
      <c r="J157" s="14"/>
      <c r="L157" s="13"/>
      <c r="Q157" s="14"/>
    </row>
    <row r="158" spans="1:17" ht="12.75">
      <c r="A158" s="33">
        <v>40877</v>
      </c>
      <c r="B158" s="34">
        <f>+'[17]BaseMoney-NEW'!$H$13</f>
        <v>28566.843955</v>
      </c>
      <c r="C158" s="34">
        <f>+'[17]BaseMoney-NEW'!$H$15</f>
        <v>471.223</v>
      </c>
      <c r="D158" s="35">
        <f t="shared" si="14"/>
        <v>29038.066955000002</v>
      </c>
      <c r="E158" s="34">
        <f>+'[17]BaseMoney-NEW'!$H$7</f>
        <v>52258.63</v>
      </c>
      <c r="F158" s="35">
        <f t="shared" si="16"/>
        <v>81296.69695499999</v>
      </c>
      <c r="G158" s="14"/>
      <c r="H158" s="14"/>
      <c r="I158" s="14"/>
      <c r="J158" s="14"/>
      <c r="L158" s="13"/>
      <c r="Q158" s="14"/>
    </row>
    <row r="159" spans="1:17" ht="12.75">
      <c r="A159" s="33">
        <v>40908</v>
      </c>
      <c r="B159" s="34">
        <v>28822.7</v>
      </c>
      <c r="C159" s="34">
        <v>240.73</v>
      </c>
      <c r="D159" s="35">
        <f t="shared" si="14"/>
        <v>29063.43</v>
      </c>
      <c r="E159" s="34">
        <v>62646.68</v>
      </c>
      <c r="F159" s="35">
        <f t="shared" si="16"/>
        <v>91710.11</v>
      </c>
      <c r="G159" s="14"/>
      <c r="H159" s="14"/>
      <c r="I159" s="14"/>
      <c r="J159" s="14"/>
      <c r="L159" s="13"/>
      <c r="Q159" s="14"/>
    </row>
    <row r="160" spans="1:17" ht="12.75">
      <c r="A160" s="33">
        <v>40939</v>
      </c>
      <c r="B160" s="34">
        <v>29887.28</v>
      </c>
      <c r="C160" s="34">
        <v>115.73</v>
      </c>
      <c r="D160" s="35">
        <f t="shared" si="14"/>
        <v>30003.01</v>
      </c>
      <c r="E160" s="34">
        <v>53561.38</v>
      </c>
      <c r="F160" s="35">
        <f aca="true" t="shared" si="17" ref="F160:F167">+E160+D160</f>
        <v>83564.39</v>
      </c>
      <c r="G160" s="14"/>
      <c r="H160" s="14"/>
      <c r="I160" s="14"/>
      <c r="J160" s="14"/>
      <c r="L160" s="13"/>
      <c r="Q160" s="14"/>
    </row>
    <row r="161" spans="1:17" ht="12.75">
      <c r="A161" s="33">
        <v>40968</v>
      </c>
      <c r="B161" s="34">
        <f>+'[18]BaseMoney-NEW'!$H$13</f>
        <v>30228.32</v>
      </c>
      <c r="C161" s="34">
        <f>+'[18]BaseMoney-NEW'!$H$15</f>
        <v>200.9</v>
      </c>
      <c r="D161" s="35">
        <f t="shared" si="14"/>
        <v>30429.22</v>
      </c>
      <c r="E161" s="34">
        <f>+'[18]BaseMoney-NEW'!$H$7</f>
        <v>54521.52</v>
      </c>
      <c r="F161" s="35">
        <f t="shared" si="17"/>
        <v>84950.73999999999</v>
      </c>
      <c r="G161" s="14"/>
      <c r="H161" s="14"/>
      <c r="I161" s="14"/>
      <c r="J161" s="14"/>
      <c r="L161" s="13"/>
      <c r="Q161" s="14"/>
    </row>
    <row r="162" spans="1:17" ht="12.75">
      <c r="A162" s="33">
        <v>40999</v>
      </c>
      <c r="B162" s="34">
        <v>29847.386</v>
      </c>
      <c r="C162" s="34">
        <v>194.177</v>
      </c>
      <c r="D162" s="35">
        <f t="shared" si="14"/>
        <v>30041.563</v>
      </c>
      <c r="E162" s="34">
        <v>53655.10999999999</v>
      </c>
      <c r="F162" s="35">
        <f t="shared" si="17"/>
        <v>83696.673</v>
      </c>
      <c r="G162" s="14"/>
      <c r="H162" s="14"/>
      <c r="I162" s="14"/>
      <c r="J162" s="14"/>
      <c r="L162" s="13"/>
      <c r="Q162" s="14"/>
    </row>
    <row r="163" spans="1:17" ht="12.75">
      <c r="A163" s="33">
        <v>41029</v>
      </c>
      <c r="B163" s="34">
        <f>+'[20]BaseMoney-NEW'!$H$13</f>
        <v>30530.88</v>
      </c>
      <c r="C163" s="34">
        <f>+'[20]BaseMoney-NEW'!$H$15</f>
        <v>366.53</v>
      </c>
      <c r="D163" s="35">
        <f t="shared" si="14"/>
        <v>30897.41</v>
      </c>
      <c r="E163" s="34">
        <f>+'[20]BaseMoney-NEW'!$H$7</f>
        <v>54069.17</v>
      </c>
      <c r="F163" s="35">
        <f t="shared" si="17"/>
        <v>84966.58</v>
      </c>
      <c r="G163" s="14"/>
      <c r="H163" s="14"/>
      <c r="I163" s="14"/>
      <c r="J163" s="14"/>
      <c r="L163" s="13"/>
      <c r="Q163" s="14"/>
    </row>
    <row r="164" spans="1:17" ht="12.75">
      <c r="A164" s="33">
        <v>41060</v>
      </c>
      <c r="B164" s="34">
        <f>+'[21]BaseMoney-NEW'!$H$13</f>
        <v>29879.47</v>
      </c>
      <c r="C164" s="34">
        <f>+'[21]BaseMoney-NEW'!$H$15</f>
        <v>155.53</v>
      </c>
      <c r="D164" s="35">
        <f t="shared" si="14"/>
        <v>30035</v>
      </c>
      <c r="E164" s="34">
        <f>+'[21]BaseMoney-NEW'!$H$7</f>
        <v>53703.060000000005</v>
      </c>
      <c r="F164" s="35">
        <f t="shared" si="17"/>
        <v>83738.06</v>
      </c>
      <c r="G164" s="14"/>
      <c r="H164" s="14"/>
      <c r="I164" s="14"/>
      <c r="J164" s="14"/>
      <c r="L164" s="13"/>
      <c r="Q164" s="14"/>
    </row>
    <row r="165" spans="1:17" ht="12.75">
      <c r="A165" s="33">
        <v>41090</v>
      </c>
      <c r="B165" s="34">
        <f>+'[22]BaseMoney-NEW'!$H$13</f>
        <v>30180.47</v>
      </c>
      <c r="C165" s="34">
        <f>+'[22]BaseMoney-NEW'!$H$15</f>
        <v>133.61</v>
      </c>
      <c r="D165" s="35">
        <f t="shared" si="14"/>
        <v>30314.08</v>
      </c>
      <c r="E165" s="34">
        <f>+'[22]BaseMoney-NEW'!$H$7</f>
        <v>54023.29</v>
      </c>
      <c r="F165" s="35">
        <f t="shared" si="17"/>
        <v>84337.37</v>
      </c>
      <c r="G165" s="14"/>
      <c r="H165" s="14"/>
      <c r="I165" s="14"/>
      <c r="J165" s="14"/>
      <c r="L165" s="13"/>
      <c r="Q165" s="14"/>
    </row>
    <row r="166" spans="1:17" ht="12.75">
      <c r="A166" s="33">
        <v>41121</v>
      </c>
      <c r="B166" s="34">
        <f>+'[23]BaseMoney-NEW'!$H$13</f>
        <v>30244.41</v>
      </c>
      <c r="C166" s="34">
        <f>+'[23]BaseMoney-NEW'!$H$15</f>
        <v>487.87</v>
      </c>
      <c r="D166" s="35">
        <f t="shared" si="14"/>
        <v>30732.28</v>
      </c>
      <c r="E166" s="34">
        <f>+'[23]BaseMoney-NEW'!$H$7</f>
        <v>56425.58</v>
      </c>
      <c r="F166" s="35">
        <f t="shared" si="17"/>
        <v>87157.86</v>
      </c>
      <c r="G166" s="14"/>
      <c r="H166" s="14"/>
      <c r="I166" s="14"/>
      <c r="J166" s="14"/>
      <c r="L166" s="13"/>
      <c r="Q166" s="14"/>
    </row>
    <row r="167" spans="1:17" ht="12.75">
      <c r="A167" s="33">
        <v>41152</v>
      </c>
      <c r="B167" s="34">
        <v>30007.05</v>
      </c>
      <c r="C167" s="34">
        <v>225.84</v>
      </c>
      <c r="D167" s="35">
        <f t="shared" si="14"/>
        <v>30232.89</v>
      </c>
      <c r="E167" s="34">
        <v>56042.18</v>
      </c>
      <c r="F167" s="35">
        <f t="shared" si="17"/>
        <v>86275.07</v>
      </c>
      <c r="G167" s="14"/>
      <c r="H167" s="14"/>
      <c r="I167" s="14"/>
      <c r="J167" s="14"/>
      <c r="L167" s="13"/>
      <c r="Q167" s="14"/>
    </row>
    <row r="168" spans="1:17" ht="12.75">
      <c r="A168" s="33">
        <v>41182</v>
      </c>
      <c r="B168" s="34">
        <v>30863.98</v>
      </c>
      <c r="C168" s="34">
        <v>332.72</v>
      </c>
      <c r="D168" s="35">
        <f t="shared" si="14"/>
        <v>31196.7</v>
      </c>
      <c r="E168" s="34">
        <v>53997.17</v>
      </c>
      <c r="F168" s="35">
        <f>+E168+D168</f>
        <v>85193.87</v>
      </c>
      <c r="G168" s="14"/>
      <c r="H168" s="14"/>
      <c r="I168" s="14"/>
      <c r="J168" s="14"/>
      <c r="L168" s="13"/>
      <c r="Q168" s="14"/>
    </row>
    <row r="169" spans="1:17" ht="12.75">
      <c r="A169" s="33">
        <v>41213</v>
      </c>
      <c r="B169" s="34">
        <v>31283.2</v>
      </c>
      <c r="C169" s="34">
        <v>138.51</v>
      </c>
      <c r="D169" s="35">
        <f t="shared" si="14"/>
        <v>31421.71</v>
      </c>
      <c r="E169" s="34">
        <v>55066.34</v>
      </c>
      <c r="F169" s="35">
        <f>+E169+D169</f>
        <v>86488.04999999999</v>
      </c>
      <c r="G169" s="14"/>
      <c r="H169" s="14"/>
      <c r="I169" s="14"/>
      <c r="J169" s="14"/>
      <c r="L169" s="13"/>
      <c r="Q169" s="14"/>
    </row>
    <row r="170" spans="1:17" ht="12.75">
      <c r="A170" s="33">
        <v>41243</v>
      </c>
      <c r="B170" s="34">
        <v>31681.06</v>
      </c>
      <c r="C170" s="34">
        <v>1820.07</v>
      </c>
      <c r="D170" s="35">
        <f t="shared" si="14"/>
        <v>33501.130000000005</v>
      </c>
      <c r="E170" s="34">
        <v>54274.08</v>
      </c>
      <c r="F170" s="35">
        <f>+E170+D170</f>
        <v>87775.21</v>
      </c>
      <c r="G170" s="14"/>
      <c r="H170" s="14"/>
      <c r="I170" s="14"/>
      <c r="J170" s="14"/>
      <c r="L170" s="13"/>
      <c r="Q170" s="14"/>
    </row>
    <row r="171" spans="1:17" ht="12.75">
      <c r="A171" s="33">
        <v>41274</v>
      </c>
      <c r="B171" s="34">
        <v>31808.86</v>
      </c>
      <c r="C171" s="34">
        <v>1155.46</v>
      </c>
      <c r="D171" s="35">
        <f t="shared" si="14"/>
        <v>32964.32</v>
      </c>
      <c r="E171" s="34">
        <v>64684.14</v>
      </c>
      <c r="F171" s="35">
        <f>+E171+D171</f>
        <v>97648.45999999999</v>
      </c>
      <c r="G171" s="14"/>
      <c r="H171" s="14"/>
      <c r="I171" s="14"/>
      <c r="J171" s="14"/>
      <c r="L171" s="13"/>
      <c r="Q171" s="14"/>
    </row>
    <row r="172" spans="1:17" ht="12.75">
      <c r="A172" s="33">
        <v>41305</v>
      </c>
      <c r="B172" s="34">
        <f>+'[30]BaseMoney-NEW'!$H$13</f>
        <v>32414.04</v>
      </c>
      <c r="C172" s="34">
        <f>+'[30]BaseMoney-NEW'!$H$15</f>
        <v>156.18</v>
      </c>
      <c r="D172" s="35">
        <f t="shared" si="14"/>
        <v>32570.22</v>
      </c>
      <c r="E172" s="34">
        <f>+'[30]BaseMoney-NEW'!$H$7</f>
        <v>55997.579999999994</v>
      </c>
      <c r="F172" s="35">
        <f aca="true" t="shared" si="18" ref="F172:F189">+E172+D172</f>
        <v>88567.79999999999</v>
      </c>
      <c r="G172" s="14"/>
      <c r="H172" s="14"/>
      <c r="I172" s="14"/>
      <c r="J172" s="14"/>
      <c r="L172" s="13"/>
      <c r="Q172" s="14"/>
    </row>
    <row r="173" spans="1:17" ht="12.75">
      <c r="A173" s="33">
        <v>41333</v>
      </c>
      <c r="B173" s="34">
        <v>32645.776</v>
      </c>
      <c r="C173" s="34">
        <v>121.467</v>
      </c>
      <c r="D173" s="35">
        <f t="shared" si="14"/>
        <v>32767.243000000002</v>
      </c>
      <c r="E173" s="34">
        <v>55614.085</v>
      </c>
      <c r="F173" s="35">
        <f t="shared" si="18"/>
        <v>88381.32800000001</v>
      </c>
      <c r="G173" s="14"/>
      <c r="H173" s="14"/>
      <c r="I173" s="14"/>
      <c r="J173" s="14"/>
      <c r="L173" s="13"/>
      <c r="Q173" s="14"/>
    </row>
    <row r="174" spans="1:17" ht="12.75">
      <c r="A174" s="33">
        <v>41364</v>
      </c>
      <c r="B174" s="34">
        <f>+'[34]BaseMoney-NEW'!$H$13</f>
        <v>32445.943</v>
      </c>
      <c r="C174" s="34">
        <f>+'[34]BaseMoney-NEW'!$H$15</f>
        <v>1196.55</v>
      </c>
      <c r="D174" s="35">
        <f t="shared" si="14"/>
        <v>33642.493</v>
      </c>
      <c r="E174" s="34">
        <f>+'[34]BaseMoney-NEW'!$H$7</f>
        <v>57651.958</v>
      </c>
      <c r="F174" s="35">
        <f t="shared" si="18"/>
        <v>91294.451</v>
      </c>
      <c r="G174" s="14"/>
      <c r="H174" s="14"/>
      <c r="I174" s="14"/>
      <c r="J174" s="14"/>
      <c r="L174" s="13"/>
      <c r="Q174" s="14"/>
    </row>
    <row r="175" spans="1:17" ht="12.75">
      <c r="A175" s="33">
        <v>41394</v>
      </c>
      <c r="B175" s="34">
        <f>+'[37]BaseMoney-NEW'!$H$13</f>
        <v>33248.07988981</v>
      </c>
      <c r="C175" s="34">
        <f>+'[37]BaseMoney-NEW'!$H$15</f>
        <v>363.13289301</v>
      </c>
      <c r="D175" s="35">
        <f t="shared" si="14"/>
        <v>33611.212782819995</v>
      </c>
      <c r="E175" s="34">
        <f>+'[37]BaseMoney-NEW'!$H$7</f>
        <v>56002.767122</v>
      </c>
      <c r="F175" s="35">
        <f t="shared" si="18"/>
        <v>89613.97990482</v>
      </c>
      <c r="G175" s="14"/>
      <c r="H175" s="14"/>
      <c r="I175" s="14"/>
      <c r="J175" s="14"/>
      <c r="L175" s="13"/>
      <c r="Q175" s="14"/>
    </row>
    <row r="176" spans="1:17" ht="12.75">
      <c r="A176" s="33">
        <v>41425</v>
      </c>
      <c r="B176" s="34">
        <v>32733.92</v>
      </c>
      <c r="C176" s="34">
        <v>703.58</v>
      </c>
      <c r="D176" s="35">
        <f t="shared" si="14"/>
        <v>33437.5</v>
      </c>
      <c r="E176" s="34">
        <v>57078.1</v>
      </c>
      <c r="F176" s="35">
        <f t="shared" si="18"/>
        <v>90515.6</v>
      </c>
      <c r="G176" s="14"/>
      <c r="H176" s="14"/>
      <c r="I176" s="14"/>
      <c r="J176" s="14"/>
      <c r="L176" s="13"/>
      <c r="Q176" s="14"/>
    </row>
    <row r="177" spans="1:17" ht="12.75">
      <c r="A177" s="33">
        <v>41455</v>
      </c>
      <c r="B177" s="34">
        <f>+'[38]BaseMoney-NEW'!$H$13</f>
        <v>32341.228375</v>
      </c>
      <c r="C177" s="34">
        <f>+'[38]BaseMoney-NEW'!$H$15</f>
        <v>192.872909</v>
      </c>
      <c r="D177" s="35">
        <f t="shared" si="14"/>
        <v>32534.101284</v>
      </c>
      <c r="E177" s="34">
        <f>+'[38]BaseMoney-NEW'!$H$7</f>
        <v>57687.78133799999</v>
      </c>
      <c r="F177" s="35">
        <f t="shared" si="18"/>
        <v>90221.88262199999</v>
      </c>
      <c r="G177" s="14"/>
      <c r="H177" s="14"/>
      <c r="I177" s="14"/>
      <c r="J177" s="14"/>
      <c r="L177" s="13"/>
      <c r="Q177" s="14"/>
    </row>
    <row r="178" spans="1:17" ht="12.75">
      <c r="A178" s="33">
        <v>41486</v>
      </c>
      <c r="B178" s="34">
        <f>+'[39]BaseMoney-NEW'!$H$13</f>
        <v>32454.84</v>
      </c>
      <c r="C178" s="34">
        <f>+'[39]BaseMoney-NEW'!$H$15</f>
        <v>267.86</v>
      </c>
      <c r="D178" s="35">
        <f t="shared" si="14"/>
        <v>32722.7</v>
      </c>
      <c r="E178" s="34">
        <f>+'[39]BaseMoney-NEW'!$H$7</f>
        <v>59264.979999999996</v>
      </c>
      <c r="F178" s="35">
        <f t="shared" si="18"/>
        <v>91987.68</v>
      </c>
      <c r="G178" s="14"/>
      <c r="H178" s="14"/>
      <c r="I178" s="14"/>
      <c r="J178" s="14"/>
      <c r="L178" s="13"/>
      <c r="Q178" s="14"/>
    </row>
    <row r="179" spans="1:17" ht="12.75">
      <c r="A179" s="33">
        <v>41517</v>
      </c>
      <c r="B179" s="34">
        <f>+'[43]BaseMoney-NEW'!$H$13</f>
        <v>31523.93</v>
      </c>
      <c r="C179" s="34">
        <f>+'[43]BaseMoney-NEW'!$H$15</f>
        <v>110.89</v>
      </c>
      <c r="D179" s="35">
        <f t="shared" si="14"/>
        <v>31634.82</v>
      </c>
      <c r="E179" s="34">
        <f>+'[43]BaseMoney-NEW'!$H$7</f>
        <v>59550.780000000006</v>
      </c>
      <c r="F179" s="35">
        <f t="shared" si="18"/>
        <v>91185.6</v>
      </c>
      <c r="G179" s="14"/>
      <c r="H179" s="14"/>
      <c r="I179" s="14"/>
      <c r="J179" s="14"/>
      <c r="L179" s="13"/>
      <c r="Q179" s="14"/>
    </row>
    <row r="180" spans="1:17" ht="12.75">
      <c r="A180" s="33">
        <v>41547</v>
      </c>
      <c r="B180" s="34">
        <v>32689.18</v>
      </c>
      <c r="C180" s="34">
        <v>1211.01</v>
      </c>
      <c r="D180" s="35">
        <f t="shared" si="14"/>
        <v>33900.19</v>
      </c>
      <c r="E180" s="34">
        <v>58183.1</v>
      </c>
      <c r="F180" s="35">
        <f t="shared" si="18"/>
        <v>92083.29000000001</v>
      </c>
      <c r="G180" s="14"/>
      <c r="H180" s="14"/>
      <c r="I180" s="14"/>
      <c r="J180" s="14"/>
      <c r="L180" s="13"/>
      <c r="Q180" s="14"/>
    </row>
    <row r="181" spans="1:17" ht="12.75">
      <c r="A181" s="33">
        <v>41578</v>
      </c>
      <c r="B181" s="34">
        <v>33454.07</v>
      </c>
      <c r="C181" s="34">
        <v>169.92</v>
      </c>
      <c r="D181" s="35">
        <f t="shared" si="14"/>
        <v>33623.99</v>
      </c>
      <c r="E181" s="34">
        <v>58103.82</v>
      </c>
      <c r="F181" s="35">
        <f t="shared" si="18"/>
        <v>91727.81</v>
      </c>
      <c r="G181" s="14"/>
      <c r="H181" s="14"/>
      <c r="I181" s="14"/>
      <c r="J181" s="14"/>
      <c r="L181" s="13"/>
      <c r="Q181" s="14"/>
    </row>
    <row r="182" spans="1:17" ht="12.75">
      <c r="A182" s="33">
        <v>41608</v>
      </c>
      <c r="B182" s="34">
        <f>+'[44]BaseMoney-NEW'!$H$13</f>
        <v>33609.442</v>
      </c>
      <c r="C182" s="34">
        <f>+'[44]BaseMoney-NEW'!$H$15</f>
        <v>162.838</v>
      </c>
      <c r="D182" s="35">
        <f t="shared" si="14"/>
        <v>33772.280000000006</v>
      </c>
      <c r="E182" s="34">
        <f>+'[44]BaseMoney-NEW'!$H$7</f>
        <v>58345.756</v>
      </c>
      <c r="F182" s="35">
        <f t="shared" si="18"/>
        <v>92118.03600000001</v>
      </c>
      <c r="G182" s="14"/>
      <c r="H182" s="14"/>
      <c r="I182" s="14"/>
      <c r="J182" s="14"/>
      <c r="L182" s="13"/>
      <c r="Q182" s="14"/>
    </row>
    <row r="183" spans="1:17" ht="12.75">
      <c r="A183" s="33">
        <v>41639</v>
      </c>
      <c r="B183" s="34">
        <f>+'[45]BaseMoney-NEW'!$H$13</f>
        <v>33593.255</v>
      </c>
      <c r="C183" s="34">
        <f>+'[45]BaseMoney-NEW'!$H$15</f>
        <v>238.399</v>
      </c>
      <c r="D183" s="35">
        <f t="shared" si="14"/>
        <v>33831.653999999995</v>
      </c>
      <c r="E183" s="34">
        <f>+'[45]BaseMoney-NEW'!$H$7</f>
        <v>69801.722</v>
      </c>
      <c r="F183" s="35">
        <f t="shared" si="18"/>
        <v>103633.37599999999</v>
      </c>
      <c r="G183" s="14"/>
      <c r="H183" s="14"/>
      <c r="I183" s="14"/>
      <c r="J183" s="14"/>
      <c r="L183" s="13"/>
      <c r="Q183" s="14"/>
    </row>
    <row r="184" spans="1:17" ht="12.75">
      <c r="A184" s="33">
        <v>41670</v>
      </c>
      <c r="B184" s="34">
        <v>33512.19028</v>
      </c>
      <c r="C184" s="34">
        <v>202.030098</v>
      </c>
      <c r="D184" s="35">
        <f t="shared" si="14"/>
        <v>33714.220378000005</v>
      </c>
      <c r="E184" s="34">
        <v>60106.870638</v>
      </c>
      <c r="F184" s="35">
        <f t="shared" si="18"/>
        <v>93821.091016</v>
      </c>
      <c r="G184" s="14"/>
      <c r="H184" s="14"/>
      <c r="I184" s="14"/>
      <c r="J184" s="14"/>
      <c r="L184" s="13"/>
      <c r="Q184" s="14"/>
    </row>
    <row r="185" spans="1:17" ht="12.75">
      <c r="A185" s="33">
        <v>41698</v>
      </c>
      <c r="B185" s="34">
        <f>+'[46]BaseMoney-NEW'!$H$13</f>
        <v>32955.599</v>
      </c>
      <c r="C185" s="34">
        <f>+'[46]BaseMoney-NEW'!$H$15</f>
        <v>368.384</v>
      </c>
      <c r="D185" s="35">
        <f t="shared" si="14"/>
        <v>33323.983</v>
      </c>
      <c r="E185" s="34">
        <f>+'[46]BaseMoney-NEW'!$H$7</f>
        <v>61342.834</v>
      </c>
      <c r="F185" s="35">
        <f t="shared" si="18"/>
        <v>94666.81700000001</v>
      </c>
      <c r="G185" s="14"/>
      <c r="H185" s="14"/>
      <c r="I185" s="14"/>
      <c r="J185" s="14"/>
      <c r="L185" s="13"/>
      <c r="Q185" s="14"/>
    </row>
    <row r="186" spans="1:17" ht="12.75">
      <c r="A186" s="33">
        <v>41729</v>
      </c>
      <c r="B186" s="34">
        <v>32275.598</v>
      </c>
      <c r="C186" s="34">
        <v>1042.224</v>
      </c>
      <c r="D186" s="35">
        <f t="shared" si="14"/>
        <v>33317.822</v>
      </c>
      <c r="E186" s="34">
        <v>61110.195999999996</v>
      </c>
      <c r="F186" s="35">
        <f t="shared" si="18"/>
        <v>94428.018</v>
      </c>
      <c r="G186" s="14"/>
      <c r="H186" s="14"/>
      <c r="I186" s="14"/>
      <c r="J186" s="14"/>
      <c r="L186" s="13"/>
      <c r="Q186" s="14"/>
    </row>
    <row r="187" spans="1:17" ht="12.75">
      <c r="A187" s="33">
        <v>41759</v>
      </c>
      <c r="B187" s="34">
        <f>+'[47]BaseMoney-NEW'!$H$13</f>
        <v>33337.479</v>
      </c>
      <c r="C187" s="34">
        <f>+'[47]BaseMoney-NEW'!$H$15</f>
        <v>489.590696</v>
      </c>
      <c r="D187" s="35">
        <f t="shared" si="14"/>
        <v>33827.069696</v>
      </c>
      <c r="E187" s="34">
        <f>+'[47]BaseMoney-NEW'!$H$7</f>
        <v>62117.765781</v>
      </c>
      <c r="F187" s="35">
        <f t="shared" si="18"/>
        <v>95944.835477</v>
      </c>
      <c r="G187" s="14"/>
      <c r="H187" s="14"/>
      <c r="I187" s="14"/>
      <c r="J187" s="14"/>
      <c r="L187" s="13"/>
      <c r="Q187" s="14"/>
    </row>
    <row r="188" spans="1:17" ht="12.75">
      <c r="A188" s="33">
        <v>41790</v>
      </c>
      <c r="B188" s="34">
        <f>+'[48]BaseMoney-NEW'!$H$13</f>
        <v>32349.655553</v>
      </c>
      <c r="C188" s="34">
        <f>+'[48]BaseMoney-NEW'!$H$15</f>
        <v>301.277664</v>
      </c>
      <c r="D188" s="35">
        <f t="shared" si="14"/>
        <v>32650.933217</v>
      </c>
      <c r="E188" s="34">
        <f>+'[48]BaseMoney-NEW'!$H$7</f>
        <v>61634.448821</v>
      </c>
      <c r="F188" s="35">
        <f t="shared" si="18"/>
        <v>94285.382038</v>
      </c>
      <c r="G188" s="14"/>
      <c r="H188" s="14"/>
      <c r="I188" s="14"/>
      <c r="J188" s="14"/>
      <c r="L188" s="13"/>
      <c r="Q188" s="14"/>
    </row>
    <row r="189" spans="1:17" ht="12.75">
      <c r="A189" s="33">
        <v>41820</v>
      </c>
      <c r="B189" s="34">
        <v>32914.42</v>
      </c>
      <c r="C189" s="34">
        <f>+'[49]BaseMoney-NEW'!$H$15</f>
        <v>1004.581</v>
      </c>
      <c r="D189" s="35">
        <f t="shared" si="14"/>
        <v>33919.001</v>
      </c>
      <c r="E189" s="34">
        <f>+'[49]BaseMoney-NEW'!$H$7</f>
        <v>62025.324946</v>
      </c>
      <c r="F189" s="35">
        <f t="shared" si="18"/>
        <v>95944.325946</v>
      </c>
      <c r="G189" s="14"/>
      <c r="H189" s="14"/>
      <c r="I189" s="14"/>
      <c r="J189" s="14"/>
      <c r="L189" s="13"/>
      <c r="Q189" s="14"/>
    </row>
    <row r="190" spans="1:17" ht="12.75">
      <c r="A190" s="33">
        <v>41851</v>
      </c>
      <c r="B190" s="34">
        <f>+'[50]BaseMoney-NEW'!$H$13</f>
        <v>33057.664211</v>
      </c>
      <c r="C190" s="34">
        <f>+'[50]BaseMoney-NEW'!$H$15</f>
        <v>277.204949</v>
      </c>
      <c r="D190" s="35">
        <f t="shared" si="14"/>
        <v>33334.86916</v>
      </c>
      <c r="E190" s="34">
        <f>+'[50]BaseMoney-NEW'!$H$7</f>
        <v>64118.997435</v>
      </c>
      <c r="F190" s="35">
        <f aca="true" t="shared" si="19" ref="F190:F195">+E190+D190</f>
        <v>97453.866595</v>
      </c>
      <c r="G190" s="14"/>
      <c r="H190" s="14"/>
      <c r="I190" s="14"/>
      <c r="J190" s="14"/>
      <c r="L190" s="13"/>
      <c r="Q190" s="14"/>
    </row>
    <row r="191" spans="1:17" ht="12.75">
      <c r="A191" s="33">
        <v>41882</v>
      </c>
      <c r="B191" s="34">
        <f>+'[51]BaseMoney-NEW'!$H$13</f>
        <v>33980.64125237</v>
      </c>
      <c r="C191" s="34">
        <f>+'[51]BaseMoney-NEW'!$H$15</f>
        <v>119.52038121</v>
      </c>
      <c r="D191" s="35">
        <f t="shared" si="14"/>
        <v>34100.16163358</v>
      </c>
      <c r="E191" s="34">
        <f>+'[51]BaseMoney-NEW'!$H$7</f>
        <v>64691.06402654</v>
      </c>
      <c r="F191" s="35">
        <f t="shared" si="19"/>
        <v>98791.22566011999</v>
      </c>
      <c r="G191" s="14"/>
      <c r="H191" s="14"/>
      <c r="I191" s="14"/>
      <c r="J191" s="14"/>
      <c r="L191" s="13"/>
      <c r="Q191" s="14"/>
    </row>
    <row r="192" spans="1:17" ht="12.75">
      <c r="A192" s="33">
        <v>41912</v>
      </c>
      <c r="B192" s="34">
        <f>+'[52]BaseMoney-NEW'!$H$13</f>
        <v>34271.215</v>
      </c>
      <c r="C192" s="34">
        <f>+'[52]BaseMoney-NEW'!$H$15</f>
        <v>405.023</v>
      </c>
      <c r="D192" s="35">
        <f t="shared" si="14"/>
        <v>34676.238</v>
      </c>
      <c r="E192" s="34">
        <f>+'[52]BaseMoney-NEW'!$H$7</f>
        <v>61573.354</v>
      </c>
      <c r="F192" s="35">
        <f t="shared" si="19"/>
        <v>96249.592</v>
      </c>
      <c r="G192" s="14"/>
      <c r="H192" s="14"/>
      <c r="I192" s="14"/>
      <c r="J192" s="14"/>
      <c r="L192" s="13"/>
      <c r="Q192" s="14"/>
    </row>
    <row r="193" spans="1:17" ht="12.75">
      <c r="A193" s="33">
        <v>41943</v>
      </c>
      <c r="B193" s="34">
        <f>+'[53]BaseMoney-NEW'!$H$13</f>
        <v>34215.3029</v>
      </c>
      <c r="C193" s="34">
        <f>+'[53]BaseMoney-NEW'!$H$15</f>
        <v>222.989</v>
      </c>
      <c r="D193" s="35">
        <f t="shared" si="14"/>
        <v>34438.291900000004</v>
      </c>
      <c r="E193" s="34">
        <f>+'[53]BaseMoney-NEW'!$H$7</f>
        <v>62396.4615</v>
      </c>
      <c r="F193" s="35">
        <f t="shared" si="19"/>
        <v>96834.7534</v>
      </c>
      <c r="G193" s="14"/>
      <c r="H193" s="14"/>
      <c r="I193" s="14"/>
      <c r="J193" s="14"/>
      <c r="L193" s="13"/>
      <c r="Q193" s="14"/>
    </row>
    <row r="194" spans="1:17" ht="12.75">
      <c r="A194" s="33">
        <v>41973</v>
      </c>
      <c r="B194" s="34">
        <f>+'[54]BaseMoney-NEW'!$H$13</f>
        <v>33682.049</v>
      </c>
      <c r="C194" s="34">
        <f>+'[54]BaseMoney-NEW'!$H$15</f>
        <v>652.147</v>
      </c>
      <c r="D194" s="35">
        <f t="shared" si="14"/>
        <v>34334.195999999996</v>
      </c>
      <c r="E194" s="34">
        <f>+'[54]BaseMoney-NEW'!$H$7</f>
        <v>64374.229999999996</v>
      </c>
      <c r="F194" s="35">
        <f t="shared" si="19"/>
        <v>98708.42599999999</v>
      </c>
      <c r="G194" s="14"/>
      <c r="H194" s="14"/>
      <c r="I194" s="14"/>
      <c r="J194" s="14"/>
      <c r="L194" s="13"/>
      <c r="Q194" s="14"/>
    </row>
    <row r="195" spans="1:17" ht="12.75">
      <c r="A195" s="33">
        <v>42004</v>
      </c>
      <c r="B195" s="34">
        <f>+'[55]BaseMoney-NEW'!$H$13</f>
        <v>33684.9894</v>
      </c>
      <c r="C195" s="34">
        <f>+'[55]BaseMoney-NEW'!$H$15</f>
        <v>260.459</v>
      </c>
      <c r="D195" s="35">
        <f t="shared" si="14"/>
        <v>33945.4484</v>
      </c>
      <c r="E195" s="34">
        <f>+'[55]BaseMoney-NEW'!$H$7</f>
        <v>74937.08529999999</v>
      </c>
      <c r="F195" s="35">
        <f t="shared" si="19"/>
        <v>108882.5337</v>
      </c>
      <c r="G195" s="14"/>
      <c r="H195" s="14"/>
      <c r="I195" s="14"/>
      <c r="J195" s="14"/>
      <c r="L195" s="13"/>
      <c r="Q195" s="14"/>
    </row>
    <row r="196" spans="1:17" ht="12.75">
      <c r="A196" s="33">
        <v>42035</v>
      </c>
      <c r="B196" s="34">
        <f>+'[56]BaseMoney-NEW'!$H$13</f>
        <v>34868.908</v>
      </c>
      <c r="C196" s="34">
        <f>+'[56]BaseMoney-NEW'!$H$15</f>
        <v>302.016</v>
      </c>
      <c r="D196" s="35">
        <f t="shared" si="14"/>
        <v>35170.924000000006</v>
      </c>
      <c r="E196" s="34">
        <f>+'[56]BaseMoney-NEW'!$H$7</f>
        <v>66934.186</v>
      </c>
      <c r="F196" s="35">
        <f aca="true" t="shared" si="20" ref="F196:F201">+E196+D196</f>
        <v>102105.11000000002</v>
      </c>
      <c r="G196" s="14"/>
      <c r="H196" s="14"/>
      <c r="I196" s="14"/>
      <c r="J196" s="14"/>
      <c r="L196" s="13"/>
      <c r="Q196" s="14"/>
    </row>
    <row r="197" spans="1:17" ht="12.75">
      <c r="A197" s="33">
        <v>42063</v>
      </c>
      <c r="B197" s="34">
        <f>+'[57]BaseMoney-NEW'!$H$13</f>
        <v>35020.769</v>
      </c>
      <c r="C197" s="34">
        <f>+'[57]BaseMoney-NEW'!$H$15</f>
        <v>224.916</v>
      </c>
      <c r="D197" s="35">
        <f t="shared" si="14"/>
        <v>35245.685</v>
      </c>
      <c r="E197" s="34">
        <f>+'[57]BaseMoney-NEW'!$H$7</f>
        <v>68042.13162272</v>
      </c>
      <c r="F197" s="35">
        <f t="shared" si="20"/>
        <v>103287.81662272</v>
      </c>
      <c r="G197" s="14"/>
      <c r="H197" s="14"/>
      <c r="I197" s="14"/>
      <c r="J197" s="14"/>
      <c r="L197" s="13"/>
      <c r="Q197" s="14"/>
    </row>
    <row r="198" spans="1:17" ht="12.75">
      <c r="A198" s="33">
        <v>42094</v>
      </c>
      <c r="B198" s="34">
        <f>+'[58]BaseMoney-NEW'!$H$13</f>
        <v>34566.94809912</v>
      </c>
      <c r="C198" s="34">
        <f>+'[58]BaseMoney-NEW'!$H$15</f>
        <v>158.03275455</v>
      </c>
      <c r="D198" s="35">
        <f t="shared" si="14"/>
        <v>34724.98085367</v>
      </c>
      <c r="E198" s="34">
        <f>+'[58]BaseMoney-NEW'!$H$7</f>
        <v>66356.31960158</v>
      </c>
      <c r="F198" s="35">
        <f t="shared" si="20"/>
        <v>101081.30045525</v>
      </c>
      <c r="G198" s="14"/>
      <c r="H198" s="14"/>
      <c r="I198" s="14"/>
      <c r="J198" s="14"/>
      <c r="L198" s="13"/>
      <c r="Q198" s="14"/>
    </row>
    <row r="199" spans="1:17" ht="12.75">
      <c r="A199" s="33">
        <v>42124</v>
      </c>
      <c r="B199" s="34">
        <f>+'[59]BaseMoney-NEW'!$H$13</f>
        <v>35257.95241237</v>
      </c>
      <c r="C199" s="34">
        <f>+'[59]BaseMoney-NEW'!$H$15</f>
        <v>151.68020227</v>
      </c>
      <c r="D199" s="35">
        <f t="shared" si="14"/>
        <v>35409.63261464</v>
      </c>
      <c r="E199" s="34">
        <f>+'[59]BaseMoney-NEW'!$H$7</f>
        <v>67715.91034558999</v>
      </c>
      <c r="F199" s="35">
        <f t="shared" si="20"/>
        <v>103125.54296023</v>
      </c>
      <c r="G199" s="14"/>
      <c r="H199" s="14"/>
      <c r="I199" s="14"/>
      <c r="J199" s="14"/>
      <c r="L199" s="13"/>
      <c r="Q199" s="14"/>
    </row>
    <row r="200" spans="1:17" ht="12.75">
      <c r="A200" s="33">
        <v>42155</v>
      </c>
      <c r="B200" s="34">
        <v>34992.85</v>
      </c>
      <c r="C200" s="34">
        <v>65.62</v>
      </c>
      <c r="D200" s="35">
        <f t="shared" si="14"/>
        <v>35058.47</v>
      </c>
      <c r="E200" s="34">
        <v>69107.92</v>
      </c>
      <c r="F200" s="35">
        <f t="shared" si="20"/>
        <v>104166.39</v>
      </c>
      <c r="G200" s="14"/>
      <c r="H200" s="14"/>
      <c r="I200" s="14"/>
      <c r="J200" s="14"/>
      <c r="L200" s="13"/>
      <c r="Q200" s="14"/>
    </row>
    <row r="201" spans="1:17" ht="12.75">
      <c r="A201" s="33">
        <v>42185</v>
      </c>
      <c r="B201" s="34">
        <f>+'[60]BaseMoney-NEW'!$H$13</f>
        <v>35852.674159120004</v>
      </c>
      <c r="C201" s="34">
        <f>+'[60]BaseMoney-NEW'!$H$15</f>
        <v>706.10386847</v>
      </c>
      <c r="D201" s="35">
        <f t="shared" si="14"/>
        <v>36558.77802759001</v>
      </c>
      <c r="E201" s="34">
        <f>+'[60]BaseMoney-NEW'!$H$7</f>
        <v>67916.85076841</v>
      </c>
      <c r="F201" s="35">
        <f t="shared" si="20"/>
        <v>104475.628796</v>
      </c>
      <c r="G201" s="14"/>
      <c r="H201" s="14"/>
      <c r="I201" s="14"/>
      <c r="J201" s="14"/>
      <c r="L201" s="13"/>
      <c r="Q201" s="14"/>
    </row>
    <row r="202" spans="1:17" ht="12.75">
      <c r="A202" s="33">
        <v>42216</v>
      </c>
      <c r="B202" s="34">
        <f>+'[61]BaseMoney-NEW'!$H$13</f>
        <v>35942.38301107</v>
      </c>
      <c r="C202" s="34">
        <f>+'[61]BaseMoney-NEW'!$H$15</f>
        <v>119.76347469000001</v>
      </c>
      <c r="D202" s="35">
        <f t="shared" si="14"/>
        <v>36062.14648576</v>
      </c>
      <c r="E202" s="34">
        <f>+'[61]BaseMoney-NEW'!$H$7</f>
        <v>70377.24925378</v>
      </c>
      <c r="F202" s="35">
        <f aca="true" t="shared" si="21" ref="F202:F207">+E202+D202</f>
        <v>106439.39573953999</v>
      </c>
      <c r="G202" s="14"/>
      <c r="H202" s="14"/>
      <c r="I202" s="14"/>
      <c r="J202" s="14"/>
      <c r="L202" s="13"/>
      <c r="Q202" s="14"/>
    </row>
    <row r="203" spans="1:17" ht="12.75">
      <c r="A203" s="33">
        <v>42247</v>
      </c>
      <c r="B203" s="34">
        <f>+'[62]BaseMoney-NEW'!$H$13</f>
        <v>35885.323746120004</v>
      </c>
      <c r="C203" s="34">
        <f>+'[62]BaseMoney-NEW'!$H$15</f>
        <v>382.85356567</v>
      </c>
      <c r="D203" s="35">
        <f t="shared" si="14"/>
        <v>36268.17731179</v>
      </c>
      <c r="E203" s="34">
        <f>+'[62]BaseMoney-NEW'!$H$7</f>
        <v>71177.83839291</v>
      </c>
      <c r="F203" s="35">
        <f t="shared" si="21"/>
        <v>107446.0157047</v>
      </c>
      <c r="G203" s="14"/>
      <c r="H203" s="14"/>
      <c r="I203" s="14"/>
      <c r="J203" s="14"/>
      <c r="L203" s="13"/>
      <c r="Q203" s="14"/>
    </row>
    <row r="204" spans="1:17" ht="12.75">
      <c r="A204" s="33">
        <v>42277</v>
      </c>
      <c r="B204" s="34">
        <f>+'[63]BaseMoney-NEW'!$H$13</f>
        <v>36680.3862076</v>
      </c>
      <c r="C204" s="34">
        <f>+'[63]BaseMoney-NEW'!$H$15</f>
        <v>683.1701039800001</v>
      </c>
      <c r="D204" s="35">
        <f t="shared" si="14"/>
        <v>37363.55631158</v>
      </c>
      <c r="E204" s="34">
        <f>+'[63]BaseMoney-NEW'!$H$7</f>
        <v>70635.053</v>
      </c>
      <c r="F204" s="35">
        <f t="shared" si="21"/>
        <v>107998.60931158</v>
      </c>
      <c r="G204" s="14"/>
      <c r="H204" s="14"/>
      <c r="I204" s="14"/>
      <c r="J204" s="14"/>
      <c r="L204" s="13"/>
      <c r="Q204" s="14"/>
    </row>
    <row r="205" spans="1:17" ht="12.75">
      <c r="A205" s="33">
        <v>42308</v>
      </c>
      <c r="B205" s="34">
        <f>+'[64]BaseMoney-NEW'!$H$13</f>
        <v>37670.937386269994</v>
      </c>
      <c r="C205" s="34">
        <f>+'[64]BaseMoney-NEW'!$H$15</f>
        <v>649.69494518</v>
      </c>
      <c r="D205" s="35">
        <f t="shared" si="14"/>
        <v>38320.63233145</v>
      </c>
      <c r="E205" s="34">
        <f>+'[64]BaseMoney-NEW'!$H$7</f>
        <v>70520.139</v>
      </c>
      <c r="F205" s="35">
        <f t="shared" si="21"/>
        <v>108840.77133145</v>
      </c>
      <c r="G205" s="14"/>
      <c r="H205" s="14"/>
      <c r="I205" s="14"/>
      <c r="J205" s="14"/>
      <c r="L205" s="13"/>
      <c r="Q205" s="14"/>
    </row>
    <row r="206" spans="1:17" ht="12.75">
      <c r="A206" s="33">
        <v>42338</v>
      </c>
      <c r="B206" s="34">
        <f>+'[65]BaseMoney-NEW'!$H$13</f>
        <v>37413.59683936</v>
      </c>
      <c r="C206" s="34">
        <f>+'[65]BaseMoney-NEW'!$H$15</f>
        <v>522.3946719300001</v>
      </c>
      <c r="D206" s="35">
        <f t="shared" si="14"/>
        <v>37935.99151129</v>
      </c>
      <c r="E206" s="34">
        <f>+'[65]BaseMoney-NEW'!$H$7</f>
        <v>72155.626</v>
      </c>
      <c r="F206" s="35">
        <f t="shared" si="21"/>
        <v>110091.61751129001</v>
      </c>
      <c r="G206" s="14"/>
      <c r="H206" s="14"/>
      <c r="I206" s="14"/>
      <c r="J206" s="14"/>
      <c r="L206" s="13"/>
      <c r="Q206" s="14"/>
    </row>
    <row r="207" spans="1:17" ht="12.75">
      <c r="A207" s="33">
        <v>42369</v>
      </c>
      <c r="B207" s="34">
        <f>+'[66]BaseMoney-NEW'!$H$13</f>
        <v>37597.88078541</v>
      </c>
      <c r="C207" s="34">
        <f>+'[66]BaseMoney-NEW'!$H$15</f>
        <v>319.14290369</v>
      </c>
      <c r="D207" s="35">
        <f t="shared" si="14"/>
        <v>37917.0236891</v>
      </c>
      <c r="E207" s="34">
        <f>+'[66]BaseMoney-NEW'!$H$7</f>
        <v>84294.7230107</v>
      </c>
      <c r="F207" s="35">
        <f t="shared" si="21"/>
        <v>122211.74669980002</v>
      </c>
      <c r="G207" s="14"/>
      <c r="H207" s="14"/>
      <c r="I207" s="14"/>
      <c r="J207" s="14"/>
      <c r="L207" s="13"/>
      <c r="Q207" s="14"/>
    </row>
    <row r="208" spans="1:17" ht="12.75">
      <c r="A208" s="33">
        <v>42400</v>
      </c>
      <c r="B208" s="34">
        <f>+'[67]BaseMoney-NEW'!$H$13</f>
        <v>39037.38854158999</v>
      </c>
      <c r="C208" s="34">
        <f>+'[67]BaseMoney-NEW'!$H$15</f>
        <v>327.24560164</v>
      </c>
      <c r="D208" s="35">
        <f t="shared" si="14"/>
        <v>39364.634143229996</v>
      </c>
      <c r="E208" s="34">
        <f>+'[67]BaseMoney-NEW'!$H$7</f>
        <v>76123.538</v>
      </c>
      <c r="F208" s="35">
        <f aca="true" t="shared" si="22" ref="F208:F213">+E208+D208</f>
        <v>115488.17214323</v>
      </c>
      <c r="G208" s="14"/>
      <c r="H208" s="14"/>
      <c r="I208" s="14"/>
      <c r="J208" s="14"/>
      <c r="L208" s="13"/>
      <c r="Q208" s="14"/>
    </row>
    <row r="209" spans="1:17" ht="12.75">
      <c r="A209" s="33">
        <v>42429</v>
      </c>
      <c r="B209" s="34">
        <f>+'[68]BaseMoney-NEW'!$H$13</f>
        <v>39409.99323515</v>
      </c>
      <c r="C209" s="34">
        <f>+'[68]BaseMoney-NEW'!$H$15</f>
        <v>768.4212963399999</v>
      </c>
      <c r="D209" s="35">
        <f aca="true" t="shared" si="23" ref="D209:D221">SUM(B209:C209)</f>
        <v>40178.41453149</v>
      </c>
      <c r="E209" s="34">
        <f>+'[68]BaseMoney-NEW'!$H$7</f>
        <v>77774.56700000001</v>
      </c>
      <c r="F209" s="35">
        <f t="shared" si="22"/>
        <v>117952.98153149002</v>
      </c>
      <c r="G209" s="14"/>
      <c r="H209" s="14"/>
      <c r="I209" s="14"/>
      <c r="J209" s="14"/>
      <c r="L209" s="13"/>
      <c r="Q209" s="14"/>
    </row>
    <row r="210" spans="1:17" ht="12.75">
      <c r="A210" s="33">
        <v>42460</v>
      </c>
      <c r="B210" s="34">
        <f>+'[69]BaseMoney-NEW'!$H$13</f>
        <v>39619.7873714</v>
      </c>
      <c r="C210" s="34">
        <f>+'[69]BaseMoney-NEW'!$H$15</f>
        <v>403.27910588</v>
      </c>
      <c r="D210" s="35">
        <f t="shared" si="23"/>
        <v>40023.06647728</v>
      </c>
      <c r="E210" s="34">
        <f>+'[69]BaseMoney-NEW'!$H$7</f>
        <v>79988.865</v>
      </c>
      <c r="F210" s="35">
        <f t="shared" si="22"/>
        <v>120011.93147728001</v>
      </c>
      <c r="G210" s="14"/>
      <c r="H210" s="14"/>
      <c r="I210" s="14"/>
      <c r="J210" s="14"/>
      <c r="L210" s="13"/>
      <c r="Q210" s="14"/>
    </row>
    <row r="211" spans="1:17" ht="12.75">
      <c r="A211" s="33">
        <v>42490</v>
      </c>
      <c r="B211" s="34">
        <f>+'[96]BaseMoney-NEW'!$H$13</f>
        <v>40145.95982978</v>
      </c>
      <c r="C211" s="34">
        <f>+'[96]BaseMoney-NEW'!$H$15</f>
        <v>348.31060751</v>
      </c>
      <c r="D211" s="35">
        <f t="shared" si="23"/>
        <v>40494.27043729</v>
      </c>
      <c r="E211" s="34">
        <f>+'[96]BaseMoney-NEW'!$H$7</f>
        <v>79344.261</v>
      </c>
      <c r="F211" s="35">
        <f t="shared" si="22"/>
        <v>119838.53143728999</v>
      </c>
      <c r="G211" s="14"/>
      <c r="H211" s="14"/>
      <c r="I211" s="14"/>
      <c r="J211" s="14"/>
      <c r="L211" s="13"/>
      <c r="Q211" s="14"/>
    </row>
    <row r="212" spans="1:17" ht="12.75">
      <c r="A212" s="33">
        <v>42521</v>
      </c>
      <c r="B212" s="34">
        <f>+'[97]BaseMoney-NEW'!$H$13</f>
        <v>39985.020209910006</v>
      </c>
      <c r="C212" s="34">
        <f>+'[97]BaseMoney-NEW'!$H$15</f>
        <v>281.39049747</v>
      </c>
      <c r="D212" s="35">
        <f t="shared" si="23"/>
        <v>40266.410707380004</v>
      </c>
      <c r="E212" s="34">
        <f>+'[97]BaseMoney-NEW'!$H$7</f>
        <v>79971.299</v>
      </c>
      <c r="F212" s="35">
        <f t="shared" si="22"/>
        <v>120237.70970738001</v>
      </c>
      <c r="G212" s="14"/>
      <c r="H212" s="14"/>
      <c r="I212" s="14"/>
      <c r="J212" s="14"/>
      <c r="L212" s="13"/>
      <c r="Q212" s="14"/>
    </row>
    <row r="213" spans="1:17" ht="12.75">
      <c r="A213" s="33">
        <v>42551</v>
      </c>
      <c r="B213" s="34">
        <f>+'[98]BaseMoney-NEW'!$H$13</f>
        <v>40366.168352010005</v>
      </c>
      <c r="C213" s="34">
        <f>+'[98]BaseMoney-NEW'!$H$15</f>
        <v>579.4211809</v>
      </c>
      <c r="D213" s="35">
        <f t="shared" si="23"/>
        <v>40945.58953291</v>
      </c>
      <c r="E213" s="34">
        <f>+'[98]BaseMoney-NEW'!$H$7</f>
        <v>79736.412</v>
      </c>
      <c r="F213" s="35">
        <f t="shared" si="22"/>
        <v>120682.00153291</v>
      </c>
      <c r="G213" s="14"/>
      <c r="H213" s="14"/>
      <c r="I213" s="14"/>
      <c r="J213" s="14"/>
      <c r="L213" s="13"/>
      <c r="Q213" s="14"/>
    </row>
    <row r="214" spans="1:17" ht="12.75">
      <c r="A214" s="33">
        <v>42582</v>
      </c>
      <c r="B214" s="34">
        <f>+'[99]BaseMoney-NEW'!$H$13</f>
        <v>40614.55211556</v>
      </c>
      <c r="C214" s="34">
        <f>+'[99]BaseMoney-NEW'!$H$15</f>
        <v>1188.54052504</v>
      </c>
      <c r="D214" s="35">
        <f t="shared" si="23"/>
        <v>41803.0926406</v>
      </c>
      <c r="E214" s="34">
        <f>+'[99]BaseMoney-NEW'!$H$7</f>
        <v>81813.13</v>
      </c>
      <c r="F214" s="35">
        <f aca="true" t="shared" si="24" ref="F214:F221">+E214+D214</f>
        <v>123616.2226406</v>
      </c>
      <c r="G214" s="14"/>
      <c r="H214" s="14"/>
      <c r="I214" s="14"/>
      <c r="J214" s="14"/>
      <c r="L214" s="13"/>
      <c r="Q214" s="14"/>
    </row>
    <row r="215" spans="1:17" ht="12.75">
      <c r="A215" s="33">
        <v>42613</v>
      </c>
      <c r="B215" s="34">
        <f>+'[71]BaseMoney-NEW'!$H$13</f>
        <v>41024.291594559996</v>
      </c>
      <c r="C215" s="34">
        <f>+'[71]BaseMoney-NEW'!$H$15</f>
        <v>819.9220375799998</v>
      </c>
      <c r="D215" s="35">
        <f t="shared" si="23"/>
        <v>41844.213632139996</v>
      </c>
      <c r="E215" s="34">
        <f>+'[71]BaseMoney-NEW'!$H$7</f>
        <v>83197.83628719</v>
      </c>
      <c r="F215" s="35">
        <f t="shared" si="24"/>
        <v>125042.04991932999</v>
      </c>
      <c r="G215" s="14"/>
      <c r="H215" s="14"/>
      <c r="I215" s="14"/>
      <c r="J215" s="14"/>
      <c r="L215" s="13"/>
      <c r="Q215" s="14"/>
    </row>
    <row r="216" spans="1:17" ht="12.75">
      <c r="A216" s="33">
        <v>42643</v>
      </c>
      <c r="B216" s="34">
        <f>+'[72]BaseMoney-NEW'!$H$13</f>
        <v>41644.62562321</v>
      </c>
      <c r="C216" s="34">
        <f>+'[72]BaseMoney-NEW'!$H$15</f>
        <v>519.7986779600001</v>
      </c>
      <c r="D216" s="35">
        <f t="shared" si="23"/>
        <v>42164.42430117</v>
      </c>
      <c r="E216" s="34">
        <f>+'[72]BaseMoney-NEW'!$H$7</f>
        <v>82948.47420413</v>
      </c>
      <c r="F216" s="35">
        <f t="shared" si="24"/>
        <v>125112.8985053</v>
      </c>
      <c r="G216" s="14"/>
      <c r="H216" s="14"/>
      <c r="I216" s="14"/>
      <c r="J216" s="14"/>
      <c r="L216" s="13"/>
      <c r="Q216" s="14"/>
    </row>
    <row r="217" spans="1:17" ht="12.75">
      <c r="A217" s="33">
        <v>42674</v>
      </c>
      <c r="B217" s="34">
        <f>+'[73]BaseMoney-NEW'!$H$13</f>
        <v>42025.46752393</v>
      </c>
      <c r="C217" s="34">
        <f>+'[73]BaseMoney-NEW'!$H$15</f>
        <v>353.74419851</v>
      </c>
      <c r="D217" s="35">
        <f t="shared" si="23"/>
        <v>42379.21172244</v>
      </c>
      <c r="E217" s="34">
        <f>+'[73]BaseMoney-NEW'!$H$7</f>
        <v>82385.45000000001</v>
      </c>
      <c r="F217" s="35">
        <f t="shared" si="24"/>
        <v>124764.66172244001</v>
      </c>
      <c r="G217" s="14"/>
      <c r="H217" s="14"/>
      <c r="I217" s="14"/>
      <c r="J217" s="14"/>
      <c r="L217" s="13"/>
      <c r="Q217" s="14"/>
    </row>
    <row r="218" spans="1:17" ht="12.75">
      <c r="A218" s="33">
        <v>42704</v>
      </c>
      <c r="B218" s="34">
        <f>+'[74]BaseMoney-NEW'!$H$13</f>
        <v>41751.76963482</v>
      </c>
      <c r="C218" s="34">
        <f>+'[74]BaseMoney-NEW'!$H$15</f>
        <v>740.4423262899999</v>
      </c>
      <c r="D218" s="35">
        <f t="shared" si="23"/>
        <v>42492.21196111</v>
      </c>
      <c r="E218" s="34">
        <f>+'[74]BaseMoney-NEW'!$H$7</f>
        <v>83954.85658622999</v>
      </c>
      <c r="F218" s="35">
        <f t="shared" si="24"/>
        <v>126447.06854734</v>
      </c>
      <c r="G218" s="14"/>
      <c r="H218" s="14"/>
      <c r="I218" s="14"/>
      <c r="J218" s="14"/>
      <c r="L218" s="13"/>
      <c r="Q218" s="14"/>
    </row>
    <row r="219" spans="1:17" ht="12.75">
      <c r="A219" s="33">
        <v>42735</v>
      </c>
      <c r="B219" s="34">
        <f>+'[75]BaseMoney-NEW'!$H$13</f>
        <v>42081.356540199995</v>
      </c>
      <c r="C219" s="34">
        <f>+'[75]BaseMoney-NEW'!$H$15</f>
        <v>344.73829277</v>
      </c>
      <c r="D219" s="35">
        <f t="shared" si="23"/>
        <v>42426.09483297</v>
      </c>
      <c r="E219" s="34">
        <f>+'[75]BaseMoney-NEW'!$H$7</f>
        <v>98272.01215687</v>
      </c>
      <c r="F219" s="35">
        <f t="shared" si="24"/>
        <v>140698.10698984</v>
      </c>
      <c r="G219" s="14"/>
      <c r="H219" s="14"/>
      <c r="I219" s="14"/>
      <c r="J219" s="14"/>
      <c r="L219" s="13"/>
      <c r="Q219" s="14"/>
    </row>
    <row r="220" spans="1:17" ht="12.75">
      <c r="A220" s="33">
        <v>42766</v>
      </c>
      <c r="B220" s="34">
        <f>+'[76]BaseMoney-NEW'!$H$13</f>
        <v>43201.07318039</v>
      </c>
      <c r="C220" s="34">
        <f>+'[76]BaseMoney-NEW'!$H$15</f>
        <v>563.88533357</v>
      </c>
      <c r="D220" s="35">
        <f t="shared" si="23"/>
        <v>43764.958513959995</v>
      </c>
      <c r="E220" s="34">
        <f>+'[76]BaseMoney-NEW'!$H$7</f>
        <v>87542.44836825998</v>
      </c>
      <c r="F220" s="35">
        <f t="shared" si="24"/>
        <v>131307.40688221998</v>
      </c>
      <c r="G220" s="41"/>
      <c r="H220" s="45"/>
      <c r="I220" s="45"/>
      <c r="J220" s="45"/>
      <c r="K220" s="45"/>
      <c r="L220" s="45"/>
      <c r="M220" s="45"/>
      <c r="Q220" s="14"/>
    </row>
    <row r="221" spans="1:17" ht="12.75">
      <c r="A221" s="33">
        <v>42794</v>
      </c>
      <c r="B221" s="34">
        <f>+'[77]BaseMoney-NEW'!$H$13</f>
        <v>43746.744391620006</v>
      </c>
      <c r="C221" s="34">
        <f>+'[77]BaseMoney-NEW'!$H$15</f>
        <v>1057.41693399</v>
      </c>
      <c r="D221" s="35">
        <f t="shared" si="23"/>
        <v>44804.16132561001</v>
      </c>
      <c r="E221" s="34">
        <f>+'[77]BaseMoney-NEW'!$H$7</f>
        <v>88934.71274280999</v>
      </c>
      <c r="F221" s="35">
        <f t="shared" si="24"/>
        <v>133738.87406842</v>
      </c>
      <c r="G221" s="14"/>
      <c r="H221" s="14"/>
      <c r="I221" s="14"/>
      <c r="J221" s="14"/>
      <c r="L221" s="13"/>
      <c r="Q221" s="14"/>
    </row>
    <row r="222" spans="1:17" ht="12.75">
      <c r="A222" s="33">
        <v>42825</v>
      </c>
      <c r="B222" s="34">
        <v>43574.50533187</v>
      </c>
      <c r="C222" s="34">
        <v>203.49516000999998</v>
      </c>
      <c r="D222" s="35">
        <v>43778.000491880004</v>
      </c>
      <c r="E222" s="34">
        <v>88071.08565761</v>
      </c>
      <c r="F222" s="35">
        <v>131849.08614949</v>
      </c>
      <c r="G222" s="14"/>
      <c r="H222" s="14"/>
      <c r="I222" s="14"/>
      <c r="J222" s="14"/>
      <c r="Q222" s="14"/>
    </row>
    <row r="223" spans="1:17" ht="12.75">
      <c r="A223" s="33">
        <v>42855</v>
      </c>
      <c r="B223" s="34">
        <v>51891.45659411</v>
      </c>
      <c r="C223" s="34">
        <v>557.51354311</v>
      </c>
      <c r="D223" s="35">
        <v>52448.97013722</v>
      </c>
      <c r="E223" s="34">
        <v>91519.42417539</v>
      </c>
      <c r="F223" s="35">
        <v>143968.39431261</v>
      </c>
      <c r="G223" s="14"/>
      <c r="H223" s="14"/>
      <c r="I223" s="14"/>
      <c r="J223" s="14"/>
      <c r="L223" s="15"/>
      <c r="M223" s="15"/>
      <c r="Q223" s="14"/>
    </row>
    <row r="224" spans="1:17" ht="12.75">
      <c r="A224" s="33">
        <v>42886</v>
      </c>
      <c r="B224" s="34">
        <v>51791.065660199994</v>
      </c>
      <c r="C224" s="34">
        <v>793.37400676</v>
      </c>
      <c r="D224" s="35">
        <v>52584.439666959996</v>
      </c>
      <c r="E224" s="34">
        <v>91335.36716424</v>
      </c>
      <c r="F224" s="35">
        <v>143919.8068312</v>
      </c>
      <c r="G224" s="14"/>
      <c r="H224" s="14"/>
      <c r="I224" s="14"/>
      <c r="J224" s="14"/>
      <c r="L224" s="15"/>
      <c r="M224" s="15"/>
      <c r="Q224" s="14"/>
    </row>
    <row r="225" spans="1:17" ht="12.75">
      <c r="A225" s="33">
        <v>42916</v>
      </c>
      <c r="B225" s="34">
        <v>54277.91702208</v>
      </c>
      <c r="C225" s="34">
        <v>1098.6105423299998</v>
      </c>
      <c r="D225" s="35">
        <v>55376.527564410004</v>
      </c>
      <c r="E225" s="34">
        <v>91642.78092846</v>
      </c>
      <c r="F225" s="35">
        <v>147019.30849287</v>
      </c>
      <c r="G225" s="14"/>
      <c r="H225" s="14"/>
      <c r="I225" s="14"/>
      <c r="J225" s="14"/>
      <c r="L225" s="15"/>
      <c r="M225" s="15"/>
      <c r="Q225" s="14"/>
    </row>
    <row r="226" spans="1:17" ht="12.75">
      <c r="A226" s="33">
        <v>42947</v>
      </c>
      <c r="B226" s="34">
        <v>55112.6097052</v>
      </c>
      <c r="C226" s="34">
        <v>1108.36822243</v>
      </c>
      <c r="D226" s="35">
        <v>56220.977927629996</v>
      </c>
      <c r="E226" s="34">
        <v>93353.82537556</v>
      </c>
      <c r="F226" s="35">
        <v>149574.80330318998</v>
      </c>
      <c r="G226" s="14"/>
      <c r="H226" s="14"/>
      <c r="I226" s="14"/>
      <c r="J226" s="14"/>
      <c r="L226" s="15"/>
      <c r="M226" s="15"/>
      <c r="Q226" s="14"/>
    </row>
    <row r="227" spans="1:17" ht="12.75">
      <c r="A227" s="33">
        <v>42978</v>
      </c>
      <c r="B227" s="34">
        <v>55315.39144407</v>
      </c>
      <c r="C227" s="34">
        <v>326.92412569</v>
      </c>
      <c r="D227" s="35">
        <v>55642.31556976</v>
      </c>
      <c r="E227" s="34">
        <v>92698.53975049</v>
      </c>
      <c r="F227" s="35">
        <v>148340.85532025</v>
      </c>
      <c r="G227" s="14"/>
      <c r="H227" s="14"/>
      <c r="I227" s="14"/>
      <c r="J227" s="14"/>
      <c r="L227" s="15"/>
      <c r="M227" s="15"/>
      <c r="Q227" s="14"/>
    </row>
    <row r="228" spans="1:17" ht="12.75">
      <c r="A228" s="33">
        <v>43008</v>
      </c>
      <c r="B228" s="34">
        <v>57498.230940839996</v>
      </c>
      <c r="C228" s="34">
        <v>3576.25435925</v>
      </c>
      <c r="D228" s="35">
        <v>61074.48530009</v>
      </c>
      <c r="E228" s="34">
        <v>92167.39315073</v>
      </c>
      <c r="F228" s="35">
        <v>153241.87845082</v>
      </c>
      <c r="G228" s="15"/>
      <c r="H228" s="14"/>
      <c r="I228" s="15"/>
      <c r="J228" s="14"/>
      <c r="K228" s="15"/>
      <c r="L228" s="15"/>
      <c r="M228" s="15"/>
      <c r="Q228" s="14"/>
    </row>
    <row r="229" spans="1:17" ht="12.75">
      <c r="A229" s="33">
        <v>43039</v>
      </c>
      <c r="B229" s="34">
        <v>58389.33338126</v>
      </c>
      <c r="C229" s="34">
        <v>677.8218385</v>
      </c>
      <c r="D229" s="35">
        <v>59067.15521976</v>
      </c>
      <c r="E229" s="34">
        <v>95095.67078927</v>
      </c>
      <c r="F229" s="35">
        <v>154162.82600903002</v>
      </c>
      <c r="G229" s="15"/>
      <c r="H229" s="14"/>
      <c r="I229" s="15"/>
      <c r="J229" s="14"/>
      <c r="K229" s="15"/>
      <c r="L229" s="15"/>
      <c r="M229" s="15"/>
      <c r="Q229" s="14"/>
    </row>
    <row r="230" spans="1:17" ht="12.75">
      <c r="A230" s="33">
        <v>43069</v>
      </c>
      <c r="B230" s="34">
        <v>58562.16538454</v>
      </c>
      <c r="C230" s="34">
        <v>554.0230212</v>
      </c>
      <c r="D230" s="35">
        <v>59116.18840574</v>
      </c>
      <c r="E230" s="34">
        <v>95251.31147132999</v>
      </c>
      <c r="F230" s="35">
        <v>154367.49987707</v>
      </c>
      <c r="G230" s="15"/>
      <c r="H230" s="14"/>
      <c r="I230" s="15"/>
      <c r="J230" s="14"/>
      <c r="K230" s="15"/>
      <c r="L230" s="15"/>
      <c r="M230" s="15"/>
      <c r="Q230" s="14"/>
    </row>
    <row r="231" spans="1:17" ht="12.75">
      <c r="A231" s="33">
        <v>43100</v>
      </c>
      <c r="B231" s="34">
        <v>58759.14507069</v>
      </c>
      <c r="C231" s="34">
        <v>748.0401363</v>
      </c>
      <c r="D231" s="35">
        <v>59507.18520699</v>
      </c>
      <c r="E231" s="34">
        <v>110920.25532059</v>
      </c>
      <c r="F231" s="35">
        <v>170427.44052758</v>
      </c>
      <c r="G231" s="15"/>
      <c r="H231" s="14"/>
      <c r="I231" s="15"/>
      <c r="J231" s="14"/>
      <c r="K231" s="15"/>
      <c r="L231" s="15"/>
      <c r="M231" s="15"/>
      <c r="Q231" s="14"/>
    </row>
    <row r="232" spans="1:17" ht="12.75">
      <c r="A232" s="33">
        <v>43131</v>
      </c>
      <c r="B232" s="34">
        <v>60807.63350502</v>
      </c>
      <c r="C232" s="34">
        <v>473.02580054000003</v>
      </c>
      <c r="D232" s="35">
        <v>61280.65930556</v>
      </c>
      <c r="E232" s="34">
        <v>98921.01248677999</v>
      </c>
      <c r="F232" s="35">
        <v>160201.67179234</v>
      </c>
      <c r="G232" s="15"/>
      <c r="H232" s="14"/>
      <c r="I232" s="15"/>
      <c r="J232" s="14"/>
      <c r="K232" s="15"/>
      <c r="L232" s="15"/>
      <c r="M232" s="15"/>
      <c r="Q232" s="14"/>
    </row>
    <row r="233" spans="1:17" ht="12.75">
      <c r="A233" s="33">
        <v>43159</v>
      </c>
      <c r="B233" s="34">
        <v>60278.85057499</v>
      </c>
      <c r="C233" s="34">
        <v>214.80153098</v>
      </c>
      <c r="D233" s="35">
        <v>60493.65210597</v>
      </c>
      <c r="E233" s="34">
        <v>99411.15615048</v>
      </c>
      <c r="F233" s="35">
        <v>159904.80825645</v>
      </c>
      <c r="G233" s="15"/>
      <c r="H233" s="14"/>
      <c r="I233" s="15"/>
      <c r="J233" s="14"/>
      <c r="K233" s="15"/>
      <c r="L233" s="15"/>
      <c r="M233" s="15"/>
      <c r="Q233" s="14"/>
    </row>
    <row r="234" spans="1:17" ht="12.75">
      <c r="A234" s="33">
        <v>43190</v>
      </c>
      <c r="B234" s="34">
        <v>61645.656703349996</v>
      </c>
      <c r="C234" s="34">
        <v>2173.15836712</v>
      </c>
      <c r="D234" s="35">
        <v>63818.815070469995</v>
      </c>
      <c r="E234" s="34">
        <v>104179.72755017999</v>
      </c>
      <c r="F234" s="35">
        <v>167998.54262064997</v>
      </c>
      <c r="G234" s="15"/>
      <c r="H234" s="14"/>
      <c r="I234" s="15"/>
      <c r="J234" s="14"/>
      <c r="K234" s="15"/>
      <c r="L234" s="15"/>
      <c r="M234" s="15"/>
      <c r="Q234" s="14"/>
    </row>
    <row r="235" spans="1:17" ht="12.75">
      <c r="A235" s="33">
        <v>43220</v>
      </c>
      <c r="B235" s="34">
        <v>62094.5816247</v>
      </c>
      <c r="C235" s="34">
        <v>849.3333339400001</v>
      </c>
      <c r="D235" s="35">
        <v>62943.914958639994</v>
      </c>
      <c r="E235" s="34">
        <v>103582.52244596</v>
      </c>
      <c r="F235" s="35">
        <v>166526.4374046</v>
      </c>
      <c r="G235" s="15"/>
      <c r="H235" s="14"/>
      <c r="I235" s="15"/>
      <c r="J235" s="14"/>
      <c r="K235" s="15"/>
      <c r="L235" s="15"/>
      <c r="M235" s="15"/>
      <c r="Q235" s="14"/>
    </row>
    <row r="236" spans="1:17" ht="12.75">
      <c r="A236" s="33">
        <v>43251</v>
      </c>
      <c r="B236" s="34">
        <v>61714.99597833</v>
      </c>
      <c r="C236" s="34">
        <v>385.35470366000004</v>
      </c>
      <c r="D236" s="35">
        <v>62100.35068199</v>
      </c>
      <c r="E236" s="34">
        <v>101768.64768514001</v>
      </c>
      <c r="F236" s="35">
        <v>163868.99836713</v>
      </c>
      <c r="G236" s="15"/>
      <c r="H236" s="14"/>
      <c r="I236" s="15"/>
      <c r="J236" s="14"/>
      <c r="K236" s="15"/>
      <c r="L236" s="15"/>
      <c r="M236" s="15"/>
      <c r="Q236" s="14"/>
    </row>
    <row r="237" spans="1:17" ht="12.75">
      <c r="A237" s="33">
        <v>43281</v>
      </c>
      <c r="B237" s="34">
        <v>65944.35984341</v>
      </c>
      <c r="C237" s="34">
        <v>210.50981918</v>
      </c>
      <c r="D237" s="35">
        <v>66154.86966259</v>
      </c>
      <c r="E237" s="34">
        <v>103673.9341519</v>
      </c>
      <c r="F237" s="35">
        <v>169828.80381449</v>
      </c>
      <c r="G237" s="15"/>
      <c r="H237" s="14"/>
      <c r="I237" s="15"/>
      <c r="J237" s="14"/>
      <c r="K237" s="15"/>
      <c r="L237" s="15"/>
      <c r="M237" s="15"/>
      <c r="Q237" s="14"/>
    </row>
    <row r="238" spans="1:17" ht="12.75">
      <c r="A238" s="33">
        <v>43312</v>
      </c>
      <c r="B238" s="34">
        <v>67915.15628164</v>
      </c>
      <c r="C238" s="34">
        <v>1039.51939113</v>
      </c>
      <c r="D238" s="35">
        <v>68954.67567277</v>
      </c>
      <c r="E238" s="34">
        <v>106488.85046137</v>
      </c>
      <c r="F238" s="35">
        <v>175443.52613414</v>
      </c>
      <c r="G238" s="15"/>
      <c r="H238" s="14"/>
      <c r="I238" s="15"/>
      <c r="J238" s="14"/>
      <c r="K238" s="15"/>
      <c r="L238" s="15"/>
      <c r="M238" s="15"/>
      <c r="Q238" s="14"/>
    </row>
    <row r="239" spans="1:17" ht="12.75">
      <c r="A239" s="33">
        <v>43343</v>
      </c>
      <c r="B239" s="34">
        <v>67461.99995744</v>
      </c>
      <c r="C239" s="34">
        <v>603.54474577</v>
      </c>
      <c r="D239" s="35">
        <v>68065.54470321</v>
      </c>
      <c r="E239" s="34">
        <v>109697.40314728</v>
      </c>
      <c r="F239" s="35">
        <v>177762.94785049</v>
      </c>
      <c r="G239" s="15"/>
      <c r="H239" s="14"/>
      <c r="I239" s="15"/>
      <c r="J239" s="14"/>
      <c r="K239" s="15"/>
      <c r="L239" s="15"/>
      <c r="M239" s="15"/>
      <c r="Q239" s="14"/>
    </row>
    <row r="240" spans="1:17" ht="12.75">
      <c r="A240" s="33">
        <v>43373</v>
      </c>
      <c r="B240" s="34">
        <v>68815.2785476</v>
      </c>
      <c r="C240" s="34">
        <v>285.49917361</v>
      </c>
      <c r="D240" s="35">
        <v>69100.77772121</v>
      </c>
      <c r="E240" s="34">
        <v>108264.86199843</v>
      </c>
      <c r="F240" s="35">
        <v>177365.63971964002</v>
      </c>
      <c r="G240" s="15"/>
      <c r="H240" s="14"/>
      <c r="I240" s="15"/>
      <c r="J240" s="14"/>
      <c r="K240" s="15"/>
      <c r="L240" s="15"/>
      <c r="M240" s="15"/>
      <c r="Q240" s="14"/>
    </row>
    <row r="241" spans="1:17" ht="12.75">
      <c r="A241" s="33">
        <v>43404</v>
      </c>
      <c r="B241" s="34">
        <v>68018.35592052</v>
      </c>
      <c r="C241" s="34">
        <v>676.48609108</v>
      </c>
      <c r="D241" s="35">
        <v>68694.8420116</v>
      </c>
      <c r="E241" s="34">
        <v>109025.25005082</v>
      </c>
      <c r="F241" s="35">
        <v>177720.09206242</v>
      </c>
      <c r="G241" s="15"/>
      <c r="H241" s="14"/>
      <c r="I241" s="15"/>
      <c r="J241" s="14"/>
      <c r="K241" s="15"/>
      <c r="L241" s="15"/>
      <c r="M241" s="15"/>
      <c r="Q241" s="14"/>
    </row>
    <row r="242" spans="1:17" ht="12.75">
      <c r="A242" s="33">
        <v>43434</v>
      </c>
      <c r="B242" s="34">
        <v>67055.89132025</v>
      </c>
      <c r="C242" s="34">
        <v>318.59191261</v>
      </c>
      <c r="D242" s="35">
        <v>67374.48323286</v>
      </c>
      <c r="E242" s="34">
        <v>109984.35735101</v>
      </c>
      <c r="F242" s="35">
        <v>177358.84058387</v>
      </c>
      <c r="G242" s="15"/>
      <c r="H242" s="14"/>
      <c r="I242" s="15"/>
      <c r="J242" s="14"/>
      <c r="K242" s="15"/>
      <c r="L242" s="15"/>
      <c r="M242" s="15"/>
      <c r="Q242" s="14"/>
    </row>
    <row r="243" spans="1:17" ht="12.75">
      <c r="A243" s="33">
        <v>43465</v>
      </c>
      <c r="B243" s="34">
        <v>67484.20564978</v>
      </c>
      <c r="C243" s="34">
        <v>1518.0515911</v>
      </c>
      <c r="D243" s="35">
        <v>69002.25724087999</v>
      </c>
      <c r="E243" s="34">
        <v>133544.81158307998</v>
      </c>
      <c r="F243" s="35">
        <v>202547.06882395997</v>
      </c>
      <c r="G243" s="15"/>
      <c r="H243" s="14"/>
      <c r="I243" s="15"/>
      <c r="J243" s="14"/>
      <c r="K243" s="15"/>
      <c r="L243" s="15"/>
      <c r="M243" s="15"/>
      <c r="Q243" s="14"/>
    </row>
    <row r="244" spans="1:17" ht="12.75">
      <c r="A244" s="33">
        <v>43496</v>
      </c>
      <c r="B244" s="34">
        <v>70446.04051421</v>
      </c>
      <c r="C244" s="34">
        <v>987.38872112</v>
      </c>
      <c r="D244" s="35">
        <v>71433.42923533001</v>
      </c>
      <c r="E244" s="34">
        <v>116760.61383015</v>
      </c>
      <c r="F244" s="35">
        <v>188194.04306548001</v>
      </c>
      <c r="G244" s="15"/>
      <c r="H244" s="14"/>
      <c r="I244" s="15"/>
      <c r="J244" s="14"/>
      <c r="K244" s="15"/>
      <c r="L244" s="15"/>
      <c r="M244" s="15"/>
      <c r="Q244" s="14"/>
    </row>
    <row r="245" spans="1:17" ht="12.75">
      <c r="A245" s="33">
        <v>43524</v>
      </c>
      <c r="B245" s="34">
        <v>71858.99846646</v>
      </c>
      <c r="C245" s="34">
        <v>719.92223045</v>
      </c>
      <c r="D245" s="35">
        <v>72578.92069691</v>
      </c>
      <c r="E245" s="34">
        <v>117549.72220531</v>
      </c>
      <c r="F245" s="35">
        <v>190128.64290222002</v>
      </c>
      <c r="G245" s="15"/>
      <c r="H245" s="14"/>
      <c r="I245" s="15"/>
      <c r="J245" s="14"/>
      <c r="K245" s="15"/>
      <c r="L245" s="15"/>
      <c r="M245" s="15"/>
      <c r="Q245" s="14"/>
    </row>
    <row r="246" spans="1:17" ht="12.75">
      <c r="A246" s="33">
        <v>43555</v>
      </c>
      <c r="B246" s="34">
        <v>54101.04318983</v>
      </c>
      <c r="C246" s="34">
        <v>43514.878260269994</v>
      </c>
      <c r="D246" s="35">
        <v>97615.9214501</v>
      </c>
      <c r="E246" s="34">
        <v>116399.17396089001</v>
      </c>
      <c r="F246" s="35">
        <v>214015.09541099</v>
      </c>
      <c r="G246" s="15"/>
      <c r="H246" s="14"/>
      <c r="I246" s="15"/>
      <c r="J246" s="14"/>
      <c r="K246" s="15"/>
      <c r="L246" s="15"/>
      <c r="M246" s="15"/>
      <c r="Q246" s="14"/>
    </row>
    <row r="247" spans="1:17" ht="12.75">
      <c r="A247" s="33">
        <v>43585</v>
      </c>
      <c r="B247" s="34">
        <v>54485.09521222</v>
      </c>
      <c r="C247" s="34">
        <v>41594.886330019996</v>
      </c>
      <c r="D247" s="35">
        <v>96079.98154224</v>
      </c>
      <c r="E247" s="34">
        <v>120489.86689892</v>
      </c>
      <c r="F247" s="35">
        <v>216569.84844116</v>
      </c>
      <c r="G247" s="15"/>
      <c r="H247" s="14"/>
      <c r="I247" s="15"/>
      <c r="J247" s="14"/>
      <c r="K247" s="15"/>
      <c r="L247" s="15"/>
      <c r="M247" s="15"/>
      <c r="Q247" s="14"/>
    </row>
    <row r="248" spans="1:17" ht="12.75">
      <c r="A248" s="33">
        <v>43616</v>
      </c>
      <c r="B248" s="34">
        <v>54248.17055816</v>
      </c>
      <c r="C248" s="34">
        <v>45435.74712861</v>
      </c>
      <c r="D248" s="35">
        <v>99683.91768677</v>
      </c>
      <c r="E248" s="34">
        <v>119109.57012514</v>
      </c>
      <c r="F248" s="35">
        <v>218793.48781191</v>
      </c>
      <c r="G248" s="15"/>
      <c r="H248" s="14"/>
      <c r="I248" s="15"/>
      <c r="J248" s="14"/>
      <c r="K248" s="15"/>
      <c r="L248" s="15"/>
      <c r="M248" s="15"/>
      <c r="Q248" s="14"/>
    </row>
    <row r="249" spans="1:17" ht="12.75">
      <c r="A249" s="33">
        <v>43646</v>
      </c>
      <c r="B249" s="34">
        <v>44023.486924</v>
      </c>
      <c r="C249" s="34">
        <v>39906.757395349996</v>
      </c>
      <c r="D249" s="35">
        <v>83930.24431935</v>
      </c>
      <c r="E249" s="34">
        <v>120388.41054754</v>
      </c>
      <c r="F249" s="35">
        <v>204318.65486689</v>
      </c>
      <c r="G249" s="15"/>
      <c r="H249" s="14"/>
      <c r="I249" s="15"/>
      <c r="J249" s="14"/>
      <c r="K249" s="15"/>
      <c r="L249" s="15"/>
      <c r="M249" s="15"/>
      <c r="Q249" s="14"/>
    </row>
    <row r="250" spans="1:17" ht="12.75">
      <c r="A250" s="33">
        <v>43677</v>
      </c>
      <c r="B250" s="34">
        <v>54248.17055816</v>
      </c>
      <c r="C250" s="34">
        <v>45435.74712861</v>
      </c>
      <c r="D250" s="35">
        <v>99683.91768677</v>
      </c>
      <c r="E250" s="34">
        <v>119109.57012514</v>
      </c>
      <c r="F250" s="35">
        <v>218793.48781191</v>
      </c>
      <c r="G250" s="15"/>
      <c r="H250" s="14"/>
      <c r="I250" s="15"/>
      <c r="J250" s="14"/>
      <c r="K250" s="15"/>
      <c r="L250" s="15"/>
      <c r="M250" s="15"/>
      <c r="Q250" s="14"/>
    </row>
    <row r="251" spans="1:17" ht="12.75">
      <c r="A251" s="33">
        <v>43708</v>
      </c>
      <c r="B251" s="34">
        <v>44635.032000830004</v>
      </c>
      <c r="C251" s="34">
        <v>49923.97754827</v>
      </c>
      <c r="D251" s="35">
        <v>94559.00954910001</v>
      </c>
      <c r="E251" s="34">
        <v>126906.05396674</v>
      </c>
      <c r="F251" s="35">
        <v>221465.06351584</v>
      </c>
      <c r="G251" s="15"/>
      <c r="H251" s="14"/>
      <c r="I251" s="15"/>
      <c r="J251" s="14"/>
      <c r="K251" s="15"/>
      <c r="L251" s="15"/>
      <c r="M251" s="15"/>
      <c r="Q251" s="14"/>
    </row>
    <row r="252" spans="1:17" ht="12.75">
      <c r="A252" s="33">
        <v>43738</v>
      </c>
      <c r="B252" s="34">
        <v>45140.93364368</v>
      </c>
      <c r="C252" s="34">
        <v>48032.329869529996</v>
      </c>
      <c r="D252" s="35">
        <v>93173.26351321</v>
      </c>
      <c r="E252" s="34">
        <v>126960.08865741</v>
      </c>
      <c r="F252" s="35">
        <v>220133.35217062</v>
      </c>
      <c r="G252" s="15"/>
      <c r="H252" s="14"/>
      <c r="I252" s="15"/>
      <c r="J252" s="14"/>
      <c r="K252" s="15"/>
      <c r="L252" s="15"/>
      <c r="M252" s="15"/>
      <c r="Q252" s="14"/>
    </row>
    <row r="253" spans="1:17" ht="12.75">
      <c r="A253" s="33">
        <v>43769</v>
      </c>
      <c r="B253" s="34">
        <v>45765.2068185</v>
      </c>
      <c r="C253" s="34">
        <v>43945.872434339995</v>
      </c>
      <c r="D253" s="35">
        <v>89711.07925283999</v>
      </c>
      <c r="E253" s="34">
        <v>127959.41645007998</v>
      </c>
      <c r="F253" s="35">
        <v>217670.49570291996</v>
      </c>
      <c r="G253" s="15"/>
      <c r="H253" s="14"/>
      <c r="I253" s="15"/>
      <c r="J253" s="14"/>
      <c r="K253" s="15"/>
      <c r="L253" s="15"/>
      <c r="M253" s="15"/>
      <c r="Q253" s="14"/>
    </row>
    <row r="254" spans="1:17" ht="12.75">
      <c r="A254" s="33">
        <v>43799</v>
      </c>
      <c r="B254" s="34">
        <v>45323.71260544</v>
      </c>
      <c r="C254" s="34">
        <v>38884.9891055</v>
      </c>
      <c r="D254" s="35">
        <v>84208.70171093999</v>
      </c>
      <c r="E254" s="34">
        <v>129994.2735574</v>
      </c>
      <c r="F254" s="35">
        <v>214202.97526833997</v>
      </c>
      <c r="G254" s="15"/>
      <c r="H254" s="14"/>
      <c r="I254" s="15"/>
      <c r="J254" s="14"/>
      <c r="K254" s="15"/>
      <c r="L254" s="15"/>
      <c r="M254" s="15"/>
      <c r="Q254" s="14"/>
    </row>
    <row r="255" spans="1:17" ht="12.75">
      <c r="A255" s="33">
        <v>43830</v>
      </c>
      <c r="B255" s="34">
        <v>45976.04856757</v>
      </c>
      <c r="C255" s="34">
        <v>26113.902705009998</v>
      </c>
      <c r="D255" s="35">
        <v>72089.95127257999</v>
      </c>
      <c r="E255" s="34">
        <v>148863.64513355</v>
      </c>
      <c r="F255" s="35">
        <v>220953.59640612997</v>
      </c>
      <c r="G255" s="15"/>
      <c r="H255" s="14"/>
      <c r="I255" s="15"/>
      <c r="J255" s="14"/>
      <c r="K255" s="15"/>
      <c r="L255" s="15"/>
      <c r="M255" s="15"/>
      <c r="Q255" s="14"/>
    </row>
    <row r="256" spans="1:17" ht="12.75">
      <c r="A256" s="33">
        <v>43861</v>
      </c>
      <c r="B256" s="34">
        <v>47741.741395510006</v>
      </c>
      <c r="C256" s="34">
        <v>35137.95581285</v>
      </c>
      <c r="D256" s="35">
        <v>82879.69720836001</v>
      </c>
      <c r="E256" s="34">
        <v>130540.22437349</v>
      </c>
      <c r="F256" s="35">
        <v>213419.92158185</v>
      </c>
      <c r="G256" s="14"/>
      <c r="H256" s="14"/>
      <c r="I256" s="14"/>
      <c r="J256" s="14"/>
      <c r="L256" s="13"/>
      <c r="Q256" s="14"/>
    </row>
    <row r="257" spans="1:17" ht="12.75">
      <c r="A257" s="33">
        <v>43890</v>
      </c>
      <c r="B257" s="34">
        <v>47630.671191</v>
      </c>
      <c r="C257" s="34">
        <v>37078.437487459996</v>
      </c>
      <c r="D257" s="35">
        <v>84709.10867846</v>
      </c>
      <c r="E257" s="34">
        <v>136243.47649946998</v>
      </c>
      <c r="F257" s="35">
        <v>220952.58517792998</v>
      </c>
      <c r="G257" s="14"/>
      <c r="H257" s="14"/>
      <c r="I257" s="14"/>
      <c r="J257" s="14"/>
      <c r="L257" s="13"/>
      <c r="Q257" s="14"/>
    </row>
    <row r="258" spans="1:17" ht="12.75">
      <c r="A258" s="33">
        <v>43921</v>
      </c>
      <c r="B258" s="34">
        <v>48878.30015184</v>
      </c>
      <c r="C258" s="34">
        <v>47391.188624129994</v>
      </c>
      <c r="D258" s="35">
        <v>96269.48877596999</v>
      </c>
      <c r="E258" s="34">
        <v>145735.20661157998</v>
      </c>
      <c r="F258" s="35">
        <v>242004.69538755</v>
      </c>
      <c r="G258" s="14"/>
      <c r="H258" s="14"/>
      <c r="I258" s="14"/>
      <c r="J258" s="14"/>
      <c r="L258" s="13"/>
      <c r="Q258" s="14"/>
    </row>
    <row r="259" spans="1:17" ht="12.75">
      <c r="A259" s="33">
        <v>43951</v>
      </c>
      <c r="B259" s="34">
        <v>49891.18931401</v>
      </c>
      <c r="C259" s="34">
        <v>40269.60111301</v>
      </c>
      <c r="D259" s="35">
        <v>90160.79042702</v>
      </c>
      <c r="E259" s="34">
        <v>145411.92200403998</v>
      </c>
      <c r="F259" s="35">
        <v>235572.71243105998</v>
      </c>
      <c r="G259" s="14"/>
      <c r="H259" s="14"/>
      <c r="I259" s="14"/>
      <c r="J259" s="14"/>
      <c r="L259" s="13"/>
      <c r="Q259" s="14"/>
    </row>
    <row r="260" spans="1:17" ht="12.75">
      <c r="A260" s="33">
        <v>43982</v>
      </c>
      <c r="B260" s="34">
        <v>35457.108605949994</v>
      </c>
      <c r="C260" s="34">
        <v>53586.4465511</v>
      </c>
      <c r="D260" s="35">
        <v>89043.55515705</v>
      </c>
      <c r="E260" s="34">
        <v>149377.48513644</v>
      </c>
      <c r="F260" s="35">
        <v>238421.04029349</v>
      </c>
      <c r="G260" s="14"/>
      <c r="H260" s="14"/>
      <c r="I260" s="14"/>
      <c r="J260" s="14"/>
      <c r="L260" s="13"/>
      <c r="Q260" s="14"/>
    </row>
    <row r="261" spans="1:17" ht="12.75">
      <c r="A261" s="33">
        <v>44012</v>
      </c>
      <c r="B261" s="34">
        <v>35280.9380898</v>
      </c>
      <c r="C261" s="34">
        <v>52281.398679440004</v>
      </c>
      <c r="D261" s="35">
        <v>87562.33676924</v>
      </c>
      <c r="E261" s="34">
        <v>151704.78798392</v>
      </c>
      <c r="F261" s="35">
        <v>239267.12475316</v>
      </c>
      <c r="G261" s="14"/>
      <c r="H261" s="14"/>
      <c r="I261" s="14"/>
      <c r="J261" s="14"/>
      <c r="L261" s="13"/>
      <c r="Q261" s="14"/>
    </row>
    <row r="262" spans="1:17" ht="12.75">
      <c r="A262" s="33">
        <v>44043</v>
      </c>
      <c r="B262" s="34">
        <v>35146.9885118</v>
      </c>
      <c r="C262" s="34">
        <v>48190.74761474</v>
      </c>
      <c r="D262" s="35">
        <v>83337.73612654</v>
      </c>
      <c r="E262" s="34">
        <v>163182.19616758003</v>
      </c>
      <c r="F262" s="35">
        <v>246519.93229412002</v>
      </c>
      <c r="G262" s="14"/>
      <c r="H262" s="14"/>
      <c r="I262" s="14"/>
      <c r="J262" s="14"/>
      <c r="L262" s="13"/>
      <c r="Q262" s="14"/>
    </row>
    <row r="263" spans="1:17" ht="12.75">
      <c r="A263" s="33">
        <v>44074</v>
      </c>
      <c r="B263" s="34">
        <v>35878.752790809995</v>
      </c>
      <c r="C263" s="34">
        <v>47666.26445961</v>
      </c>
      <c r="D263" s="35">
        <v>83545.01725042</v>
      </c>
      <c r="E263" s="34">
        <v>179731.16450436998</v>
      </c>
      <c r="F263" s="35">
        <v>263276.18175479</v>
      </c>
      <c r="G263" s="14"/>
      <c r="H263" s="14"/>
      <c r="I263" s="14"/>
      <c r="J263" s="14"/>
      <c r="L263" s="13"/>
      <c r="Q263" s="14"/>
    </row>
    <row r="264" spans="1:17" ht="12.75">
      <c r="A264" s="33">
        <v>44104</v>
      </c>
      <c r="B264" s="34">
        <v>37093.77001079</v>
      </c>
      <c r="C264" s="34">
        <v>58727.3356936</v>
      </c>
      <c r="D264" s="35">
        <v>95821.10570439001</v>
      </c>
      <c r="E264" s="34">
        <v>170033.01285924998</v>
      </c>
      <c r="F264" s="35">
        <v>265854.11856364</v>
      </c>
      <c r="G264" s="14"/>
      <c r="H264" s="14"/>
      <c r="I264" s="14"/>
      <c r="J264" s="14"/>
      <c r="L264" s="13"/>
      <c r="Q264" s="14"/>
    </row>
    <row r="265" spans="1:17" ht="12.75">
      <c r="A265" s="33">
        <v>44135</v>
      </c>
      <c r="B265" s="34">
        <v>37287.49487332</v>
      </c>
      <c r="C265" s="34">
        <v>58117.24862379</v>
      </c>
      <c r="D265" s="35">
        <v>95404.74349711</v>
      </c>
      <c r="E265" s="34">
        <v>168264.90972274</v>
      </c>
      <c r="F265" s="35">
        <v>263669.65321985004</v>
      </c>
      <c r="G265" s="14"/>
      <c r="H265" s="14"/>
      <c r="I265" s="14"/>
      <c r="J265" s="14"/>
      <c r="L265" s="13"/>
      <c r="Q265" s="14"/>
    </row>
    <row r="266" spans="1:17" ht="12.75">
      <c r="A266" s="33">
        <v>44165</v>
      </c>
      <c r="B266" s="34">
        <v>39133.21288683</v>
      </c>
      <c r="C266" s="34">
        <v>74263.45312144</v>
      </c>
      <c r="D266" s="35">
        <v>113396.66600827</v>
      </c>
      <c r="E266" s="34">
        <v>168922.29375907</v>
      </c>
      <c r="F266" s="35">
        <v>282318.95976734</v>
      </c>
      <c r="G266" s="14"/>
      <c r="H266" s="14"/>
      <c r="I266" s="14"/>
      <c r="J266" s="14"/>
      <c r="L266" s="13"/>
      <c r="Q266" s="14"/>
    </row>
    <row r="267" spans="1:17" ht="12.75">
      <c r="A267" s="33">
        <v>44196</v>
      </c>
      <c r="B267" s="34">
        <v>39116.49620196</v>
      </c>
      <c r="C267" s="34">
        <v>52968.36887115</v>
      </c>
      <c r="D267" s="35">
        <v>92084.86507311</v>
      </c>
      <c r="E267" s="34">
        <v>190488.13070995003</v>
      </c>
      <c r="F267" s="35">
        <v>282572.99578306003</v>
      </c>
      <c r="G267" s="14"/>
      <c r="H267" s="14"/>
      <c r="I267" s="14"/>
      <c r="J267" s="14"/>
      <c r="L267" s="13"/>
      <c r="Q267" s="14"/>
    </row>
    <row r="268" spans="1:17" ht="12.75">
      <c r="A268" s="33">
        <v>44227</v>
      </c>
      <c r="B268" s="34">
        <v>39726.37921844</v>
      </c>
      <c r="C268" s="34">
        <v>55192.25225349</v>
      </c>
      <c r="D268" s="35">
        <v>94918.63147193</v>
      </c>
      <c r="E268" s="34">
        <v>177726.57422498</v>
      </c>
      <c r="F268" s="35">
        <v>272645.20569691</v>
      </c>
      <c r="G268" s="14"/>
      <c r="H268" s="14"/>
      <c r="I268" s="14"/>
      <c r="J268" s="14"/>
      <c r="L268" s="13"/>
      <c r="Q268" s="14"/>
    </row>
    <row r="269" spans="1:17" ht="15" customHeight="1">
      <c r="A269" s="33">
        <v>44255</v>
      </c>
      <c r="B269" s="34">
        <v>39736.87944877</v>
      </c>
      <c r="C269" s="34">
        <v>53357.92685823001</v>
      </c>
      <c r="D269" s="35">
        <v>93094.806307</v>
      </c>
      <c r="E269" s="34">
        <v>178991.50606262</v>
      </c>
      <c r="F269" s="35">
        <v>272086.31236962</v>
      </c>
      <c r="G269" s="14"/>
      <c r="H269" s="14"/>
      <c r="I269" s="14"/>
      <c r="J269" s="14"/>
      <c r="L269" s="13"/>
      <c r="Q269" s="14"/>
    </row>
    <row r="270" spans="1:17" ht="12.75">
      <c r="A270" s="33">
        <v>44286</v>
      </c>
      <c r="B270" s="34">
        <v>39901.129518910006</v>
      </c>
      <c r="C270" s="34">
        <v>73672.15640637999</v>
      </c>
      <c r="D270" s="35">
        <v>113573.28592529</v>
      </c>
      <c r="E270" s="34">
        <v>181790.13815511</v>
      </c>
      <c r="F270" s="35">
        <v>295363.42408040003</v>
      </c>
      <c r="G270" s="14"/>
      <c r="H270" s="14"/>
      <c r="I270" s="14"/>
      <c r="J270" s="14"/>
      <c r="L270" s="13"/>
      <c r="Q270" s="14"/>
    </row>
    <row r="271" spans="1:17" ht="12.75">
      <c r="A271" s="33">
        <v>44316</v>
      </c>
      <c r="B271" s="34">
        <v>40794.451636449994</v>
      </c>
      <c r="C271" s="34">
        <v>75367.39790263999</v>
      </c>
      <c r="D271" s="35">
        <v>116161.84953908998</v>
      </c>
      <c r="E271" s="34">
        <v>183022.36980253</v>
      </c>
      <c r="F271" s="35">
        <v>299184.21934162</v>
      </c>
      <c r="G271" s="14"/>
      <c r="H271" s="14"/>
      <c r="I271" s="14"/>
      <c r="J271" s="14"/>
      <c r="L271" s="13"/>
      <c r="Q271" s="14"/>
    </row>
    <row r="272" spans="1:17" ht="12.75">
      <c r="A272" s="33">
        <v>44347</v>
      </c>
      <c r="B272" s="34">
        <f>'[132]BaseMoney-NEW'!$H$13</f>
        <v>40875.390755550005</v>
      </c>
      <c r="C272" s="34">
        <f>'[132]BaseMoney-NEW'!$H$15</f>
        <v>95074.28897524</v>
      </c>
      <c r="D272" s="35">
        <f aca="true" t="shared" si="25" ref="D272:D277">SUM(B272:C272)</f>
        <v>135949.67973079</v>
      </c>
      <c r="E272" s="34">
        <f>'[132]BaseMoney-NEW'!$H$7</f>
        <v>182613.01779217998</v>
      </c>
      <c r="F272" s="35">
        <f aca="true" t="shared" si="26" ref="F272:F277">SUM(D272:E272)</f>
        <v>318562.69752297</v>
      </c>
      <c r="G272" s="14"/>
      <c r="H272" s="14"/>
      <c r="I272" s="14"/>
      <c r="J272" s="14"/>
      <c r="L272" s="13"/>
      <c r="Q272" s="14"/>
    </row>
    <row r="273" spans="1:17" ht="12.75">
      <c r="A273" s="33">
        <v>44377</v>
      </c>
      <c r="B273" s="34">
        <f>'[133]BaseMoney-NEW'!$H$13</f>
        <v>41429.09163319</v>
      </c>
      <c r="C273" s="34">
        <f>'[133]BaseMoney-NEW'!$H$15</f>
        <v>77028.29717269</v>
      </c>
      <c r="D273" s="35">
        <f t="shared" si="25"/>
        <v>118457.38880588001</v>
      </c>
      <c r="E273" s="34">
        <f>'[133]BaseMoney-NEW'!$H$7</f>
        <v>181058.42263258997</v>
      </c>
      <c r="F273" s="35">
        <f t="shared" si="26"/>
        <v>299515.81143847</v>
      </c>
      <c r="G273" s="14"/>
      <c r="H273" s="14"/>
      <c r="I273" s="14"/>
      <c r="J273" s="14"/>
      <c r="L273" s="13"/>
      <c r="Q273" s="14"/>
    </row>
    <row r="274" spans="1:6" ht="12.75">
      <c r="A274" s="33">
        <v>44408</v>
      </c>
      <c r="B274" s="34">
        <f>'[134]BaseMoney-NEW'!$H$13</f>
        <v>42062.95712056</v>
      </c>
      <c r="C274" s="34">
        <f>'[134]BaseMoney-NEW'!$H$15</f>
        <v>72904.96784386</v>
      </c>
      <c r="D274" s="35">
        <f t="shared" si="25"/>
        <v>114967.92496442</v>
      </c>
      <c r="E274" s="34">
        <f>'[134]BaseMoney-NEW'!$H$7</f>
        <v>186479.48950606002</v>
      </c>
      <c r="F274" s="35">
        <f t="shared" si="26"/>
        <v>301447.41447048006</v>
      </c>
    </row>
    <row r="275" spans="1:6" ht="12.75">
      <c r="A275" s="33">
        <v>44439</v>
      </c>
      <c r="B275" s="34">
        <f>'[135]BaseMoney-NEW'!$H$13</f>
        <v>42702.66235434</v>
      </c>
      <c r="C275" s="34">
        <f>'[135]BaseMoney-NEW'!$H$15</f>
        <v>64903.90895716</v>
      </c>
      <c r="D275" s="35">
        <f t="shared" si="25"/>
        <v>107606.5713115</v>
      </c>
      <c r="E275" s="34">
        <f>'[135]BaseMoney-NEW'!$H$7</f>
        <v>194382.67346171997</v>
      </c>
      <c r="F275" s="35">
        <f t="shared" si="26"/>
        <v>301989.24477322</v>
      </c>
    </row>
    <row r="276" spans="1:6" ht="12.75">
      <c r="A276" s="33">
        <v>44469</v>
      </c>
      <c r="B276" s="34">
        <f>'[136]BaseMoney-NEW'!$H$13</f>
        <v>43525.410487040004</v>
      </c>
      <c r="C276" s="34">
        <f>'[136]BaseMoney-NEW'!$H$15</f>
        <v>76461.33667017</v>
      </c>
      <c r="D276" s="35">
        <f t="shared" si="25"/>
        <v>119986.74715721</v>
      </c>
      <c r="E276" s="34">
        <f>'[136]BaseMoney-NEW'!$H$7</f>
        <v>197436.07422074</v>
      </c>
      <c r="F276" s="35">
        <f t="shared" si="26"/>
        <v>317422.82137795</v>
      </c>
    </row>
    <row r="277" spans="1:6" ht="12.75">
      <c r="A277" s="33">
        <v>44500</v>
      </c>
      <c r="B277" s="34">
        <f>'[137]BaseMoney-NEW'!$H$14</f>
        <v>43609.36977808</v>
      </c>
      <c r="C277" s="34">
        <f>'[137]BaseMoney-NEW'!$H$16</f>
        <v>73857.82842289002</v>
      </c>
      <c r="D277" s="35">
        <f t="shared" si="25"/>
        <v>117467.19820097002</v>
      </c>
      <c r="E277" s="34">
        <f>'[137]BaseMoney-NEW'!$H$7</f>
        <v>198486.43682268998</v>
      </c>
      <c r="F277" s="35">
        <f t="shared" si="26"/>
        <v>315953.63502366</v>
      </c>
    </row>
    <row r="278" spans="1:6" ht="12.75" customHeight="1">
      <c r="A278" s="33">
        <v>44530</v>
      </c>
      <c r="B278" s="34">
        <f>'[138]BaseMoney-NEW'!$H$14</f>
        <v>44016.128399400004</v>
      </c>
      <c r="C278" s="34">
        <f>'[138]BaseMoney-NEW'!$H$16</f>
        <v>59942.10047030999</v>
      </c>
      <c r="D278" s="35">
        <f aca="true" t="shared" si="27" ref="D278:D283">SUM(B278:C278)</f>
        <v>103958.22886971</v>
      </c>
      <c r="E278" s="34">
        <f>'[138]BaseMoney-NEW'!$H$7</f>
        <v>204426.97955591</v>
      </c>
      <c r="F278" s="35">
        <f aca="true" t="shared" si="28" ref="F278:F283">SUM(D278:E278)</f>
        <v>308385.20842562</v>
      </c>
    </row>
    <row r="279" spans="1:6" ht="12.75">
      <c r="A279" s="33">
        <v>44561</v>
      </c>
      <c r="B279" s="34">
        <f>'[139]BaseMoney-NEW'!$H$14</f>
        <v>44348.06406094</v>
      </c>
      <c r="C279" s="34">
        <f>'[139]BaseMoney-NEW'!$H$16</f>
        <v>68582.68570453</v>
      </c>
      <c r="D279" s="35">
        <f t="shared" si="27"/>
        <v>112930.74976547</v>
      </c>
      <c r="E279" s="34">
        <f>'[139]BaseMoney-NEW'!$H$7</f>
        <v>226933.51524873</v>
      </c>
      <c r="F279" s="35">
        <f t="shared" si="28"/>
        <v>339864.2650142</v>
      </c>
    </row>
    <row r="280" spans="1:6" ht="12.75">
      <c r="A280" s="33">
        <v>44592</v>
      </c>
      <c r="B280" s="34">
        <f>'[140]BaseMoney-NEW'!$H$14</f>
        <v>44857.380112779996</v>
      </c>
      <c r="C280" s="34">
        <f>'[140]BaseMoney-NEW'!$H$16</f>
        <v>56715.393852509995</v>
      </c>
      <c r="D280" s="35">
        <f t="shared" si="27"/>
        <v>101572.77396528999</v>
      </c>
      <c r="E280" s="34">
        <f>'[140]BaseMoney-NEW'!$H$7</f>
        <v>209322.25505892</v>
      </c>
      <c r="F280" s="35">
        <f t="shared" si="28"/>
        <v>310895.02902421</v>
      </c>
    </row>
    <row r="281" spans="1:6" ht="12.75">
      <c r="A281" s="33">
        <v>44620</v>
      </c>
      <c r="B281" s="34">
        <f>'[141]BaseMoney-NEW'!$H$14</f>
        <v>44306.046919809996</v>
      </c>
      <c r="C281" s="34">
        <f>'[141]BaseMoney-NEW'!$H$16</f>
        <v>46675.697113710004</v>
      </c>
      <c r="D281" s="35">
        <f t="shared" si="27"/>
        <v>90981.74403352</v>
      </c>
      <c r="E281" s="34">
        <f>'[141]BaseMoney-NEW'!$H$7</f>
        <v>201964.90643043</v>
      </c>
      <c r="F281" s="35">
        <f t="shared" si="28"/>
        <v>292946.65046395</v>
      </c>
    </row>
    <row r="282" spans="1:6" ht="12.75">
      <c r="A282" s="33">
        <v>44651</v>
      </c>
      <c r="B282" s="34">
        <f>'[142]BaseMoney-NEW'!$H$14</f>
        <v>44909.58711563</v>
      </c>
      <c r="C282" s="34">
        <f>'[142]BaseMoney-NEW'!$H$16</f>
        <v>15313.884952390004</v>
      </c>
      <c r="D282" s="35">
        <f t="shared" si="27"/>
        <v>60223.472068020004</v>
      </c>
      <c r="E282" s="34">
        <f>'[142]BaseMoney-NEW'!$H$7</f>
        <v>207895.60254936002</v>
      </c>
      <c r="F282" s="35">
        <f t="shared" si="28"/>
        <v>268119.07461738004</v>
      </c>
    </row>
    <row r="283" spans="1:6" ht="12.75">
      <c r="A283" s="33">
        <v>44681</v>
      </c>
      <c r="B283" s="34">
        <f>'[143]BaseMoney-NEW'!$H$14</f>
        <v>45410.60966518</v>
      </c>
      <c r="C283" s="34">
        <f>'[143]BaseMoney-NEW'!$H$16</f>
        <v>52951.85587918</v>
      </c>
      <c r="D283" s="35">
        <f t="shared" si="27"/>
        <v>98362.46554436</v>
      </c>
      <c r="E283" s="34">
        <f>'[143]BaseMoney-NEW'!$H$7</f>
        <v>203870.16262645</v>
      </c>
      <c r="F283" s="35">
        <f t="shared" si="28"/>
        <v>302232.62817081</v>
      </c>
    </row>
    <row r="284" spans="1:6" ht="12.75">
      <c r="A284" s="33">
        <v>44712</v>
      </c>
      <c r="B284" s="34">
        <f>'[144]BaseMoney-NEW'!$H$14</f>
        <v>45021.09788816</v>
      </c>
      <c r="C284" s="34">
        <f>'[144]BaseMoney-NEW'!$H$16</f>
        <v>46423.295140840004</v>
      </c>
      <c r="D284" s="35">
        <f aca="true" t="shared" si="29" ref="D284:D289">SUM(B284:C284)</f>
        <v>91444.393029</v>
      </c>
      <c r="E284" s="34">
        <f>'[144]BaseMoney-NEW'!$H$7</f>
        <v>205164.22471585998</v>
      </c>
      <c r="F284" s="35">
        <f aca="true" t="shared" si="30" ref="F284:F289">SUM(D284:E284)</f>
        <v>296608.61774486</v>
      </c>
    </row>
    <row r="285" spans="1:6" ht="12.75">
      <c r="A285" s="33">
        <v>44742</v>
      </c>
      <c r="B285" s="34">
        <f>'[145]BaseMoney-NEW'!$H$14</f>
        <v>45885.453379110004</v>
      </c>
      <c r="C285" s="34">
        <f>'[145]BaseMoney-NEW'!$H$16</f>
        <v>28525.774730810004</v>
      </c>
      <c r="D285" s="35">
        <f t="shared" si="29"/>
        <v>74411.22810992</v>
      </c>
      <c r="E285" s="34">
        <f>'[145]BaseMoney-NEW'!$H$7</f>
        <v>204515.24977073</v>
      </c>
      <c r="F285" s="35">
        <f t="shared" si="30"/>
        <v>278926.47788065</v>
      </c>
    </row>
    <row r="286" spans="1:6" ht="12.75">
      <c r="A286" s="33">
        <v>44773</v>
      </c>
      <c r="B286" s="34">
        <f>'[146]BaseMoney-NEW'!$H$14</f>
        <v>45675.10976654</v>
      </c>
      <c r="C286" s="34">
        <f>'[146]BaseMoney-NEW'!$H$16</f>
        <v>11663.95429824</v>
      </c>
      <c r="D286" s="35">
        <f t="shared" si="29"/>
        <v>57339.06406478</v>
      </c>
      <c r="E286" s="34">
        <f>'[146]BaseMoney-NEW'!$H$7</f>
        <v>202965.95831964002</v>
      </c>
      <c r="F286" s="35">
        <f t="shared" si="30"/>
        <v>260305.02238442004</v>
      </c>
    </row>
    <row r="287" spans="1:6" ht="12.75">
      <c r="A287" s="33">
        <v>44804</v>
      </c>
      <c r="B287" s="34">
        <f>'[147]BaseMoney-NEW'!$H$14</f>
        <v>45184.412322309996</v>
      </c>
      <c r="C287" s="34">
        <f>'[147]BaseMoney-NEW'!$H$16</f>
        <v>31838.915997720003</v>
      </c>
      <c r="D287" s="35">
        <f t="shared" si="29"/>
        <v>77023.32832003</v>
      </c>
      <c r="E287" s="34">
        <f>'[147]BaseMoney-NEW'!$H$7</f>
        <v>204066.54296513</v>
      </c>
      <c r="F287" s="35">
        <f t="shared" si="30"/>
        <v>281089.87128516</v>
      </c>
    </row>
    <row r="288" spans="1:6" ht="12.75">
      <c r="A288" s="33">
        <v>44834</v>
      </c>
      <c r="B288" s="34">
        <f>'[148]BaseMoney-NEW'!$H$14</f>
        <v>45291.627207800004</v>
      </c>
      <c r="C288" s="34">
        <f>'[148]BaseMoney-NEW'!$H$16</f>
        <v>31491.72636303</v>
      </c>
      <c r="D288" s="35">
        <f t="shared" si="29"/>
        <v>76783.35357083</v>
      </c>
      <c r="E288" s="34">
        <f>'[148]BaseMoney-NEW'!$H$7</f>
        <v>206218.51250753</v>
      </c>
      <c r="F288" s="35">
        <f t="shared" si="30"/>
        <v>283001.86607836</v>
      </c>
    </row>
    <row r="289" spans="1:6" ht="12.75">
      <c r="A289" s="33">
        <v>44865</v>
      </c>
      <c r="B289" s="34">
        <f>'[149]BaseMoney-NEW'!$H$14</f>
        <v>45688.596442129994</v>
      </c>
      <c r="C289" s="34">
        <f>'[149]BaseMoney-NEW'!$H$16</f>
        <v>31827.861411820002</v>
      </c>
      <c r="D289" s="35">
        <f t="shared" si="29"/>
        <v>77516.45785394999</v>
      </c>
      <c r="E289" s="34">
        <f>'[149]BaseMoney-NEW'!$H$7</f>
        <v>201800.95377687</v>
      </c>
      <c r="F289" s="35">
        <f t="shared" si="30"/>
        <v>279317.41163082</v>
      </c>
    </row>
    <row r="290" spans="1:6" ht="12.75">
      <c r="A290" s="33">
        <v>44895</v>
      </c>
      <c r="B290" s="34">
        <f>'[150]BaseMoney-NEW'!$H$14</f>
        <v>45329.94830992</v>
      </c>
      <c r="C290" s="34">
        <f>'[150]BaseMoney-NEW'!$H$16</f>
        <v>34366.08128206</v>
      </c>
      <c r="D290" s="35">
        <f aca="true" t="shared" si="31" ref="D290:D295">SUM(B290:C290)</f>
        <v>79696.02959198</v>
      </c>
      <c r="E290" s="34">
        <f>'[150]BaseMoney-NEW'!$H$7</f>
        <v>206069.82168209998</v>
      </c>
      <c r="F290" s="35">
        <f aca="true" t="shared" si="32" ref="F290:F295">SUM(D290:E290)</f>
        <v>285765.85127408</v>
      </c>
    </row>
    <row r="291" spans="1:6" ht="12.75">
      <c r="A291" s="33">
        <v>44926</v>
      </c>
      <c r="B291" s="34">
        <f>'[151]BaseMoney-NEW'!$H$14</f>
        <v>45437.41069668</v>
      </c>
      <c r="C291" s="34">
        <f>'[151]BaseMoney-NEW'!$H$16</f>
        <v>30001.146733359998</v>
      </c>
      <c r="D291" s="35">
        <f t="shared" si="31"/>
        <v>75438.55743004</v>
      </c>
      <c r="E291" s="34">
        <f>'[151]BaseMoney-NEW'!$H$7</f>
        <v>233760.72311141997</v>
      </c>
      <c r="F291" s="35">
        <f t="shared" si="32"/>
        <v>309199.28054146</v>
      </c>
    </row>
    <row r="292" spans="1:6" ht="12.75">
      <c r="A292" s="33">
        <v>44957</v>
      </c>
      <c r="B292" s="34">
        <f>'[152]BaseMoney-NEW'!$H$14</f>
        <v>46444.267845610004</v>
      </c>
      <c r="C292" s="34">
        <f>'[152]BaseMoney-NEW'!$H$16</f>
        <v>25867.37651906</v>
      </c>
      <c r="D292" s="35">
        <f t="shared" si="31"/>
        <v>72311.64436467</v>
      </c>
      <c r="E292" s="34">
        <f>'[152]BaseMoney-NEW'!$H$7</f>
        <v>224739.6219445</v>
      </c>
      <c r="F292" s="35">
        <f t="shared" si="32"/>
        <v>297051.26630917</v>
      </c>
    </row>
    <row r="293" spans="1:6" ht="12.75">
      <c r="A293" s="33">
        <v>44985</v>
      </c>
      <c r="B293" s="34">
        <f>'[153]BaseMoney-NEW'!$H$14</f>
        <v>46804.489490680004</v>
      </c>
      <c r="C293" s="34">
        <f>'[153]BaseMoney-NEW'!$H$16</f>
        <v>36766.88180719</v>
      </c>
      <c r="D293" s="35">
        <f t="shared" si="31"/>
        <v>83571.37129787</v>
      </c>
      <c r="E293" s="34">
        <f>'[153]BaseMoney-NEW'!$H$7</f>
        <v>219853.32979458</v>
      </c>
      <c r="F293" s="35">
        <f t="shared" si="32"/>
        <v>303424.70109245</v>
      </c>
    </row>
    <row r="294" spans="1:6" ht="12.75">
      <c r="A294" s="33">
        <v>45016</v>
      </c>
      <c r="B294" s="34">
        <f>'[154]BaseMoney-NEW'!$H$14</f>
        <v>47844.11261992</v>
      </c>
      <c r="C294" s="34">
        <f>'[154]BaseMoney-NEW'!$H$16</f>
        <v>66302.06845979</v>
      </c>
      <c r="D294" s="35">
        <f t="shared" si="31"/>
        <v>114146.18107970999</v>
      </c>
      <c r="E294" s="34">
        <f>'[154]BaseMoney-NEW'!$H$7</f>
        <v>224592.24895764</v>
      </c>
      <c r="F294" s="35">
        <f t="shared" si="32"/>
        <v>338738.43003735</v>
      </c>
    </row>
    <row r="295" spans="1:6" ht="12.75">
      <c r="A295" s="33">
        <v>45046</v>
      </c>
      <c r="B295" s="34">
        <f>'[155]BaseMoney-NEW'!$H$14</f>
        <v>57344.896392129995</v>
      </c>
      <c r="C295" s="34">
        <f>'[155]BaseMoney-NEW'!$H$16</f>
        <v>51378.29726623999</v>
      </c>
      <c r="D295" s="35">
        <f t="shared" si="31"/>
        <v>108723.19365836999</v>
      </c>
      <c r="E295" s="34">
        <f>'[155]BaseMoney-NEW'!$H$7</f>
        <v>228201.32725541</v>
      </c>
      <c r="F295" s="35">
        <f t="shared" si="32"/>
        <v>336924.52091377997</v>
      </c>
    </row>
    <row r="296" spans="1:6" ht="12.75">
      <c r="A296" s="33">
        <v>45077</v>
      </c>
      <c r="B296" s="34">
        <f>'[156]BaseMoney-NEW'!$H$14</f>
        <v>59252.884835820005</v>
      </c>
      <c r="C296" s="34">
        <f>'[156]BaseMoney-NEW'!$H$16</f>
        <v>20182.502208320002</v>
      </c>
      <c r="D296" s="35">
        <f aca="true" t="shared" si="33" ref="D296:D301">SUM(B296:C296)</f>
        <v>79435.38704414</v>
      </c>
      <c r="E296" s="34">
        <f>'[156]BaseMoney-NEW'!$H$7</f>
        <v>226371.69496812</v>
      </c>
      <c r="F296" s="35">
        <f aca="true" t="shared" si="34" ref="F296:F301">SUM(D296:E296)</f>
        <v>305807.08201226</v>
      </c>
    </row>
    <row r="297" spans="1:6" ht="12.75">
      <c r="A297" s="33">
        <v>45107</v>
      </c>
      <c r="B297" s="34">
        <f>'[157]BaseMoney-NEW'!$H$14</f>
        <v>60724.373943629995</v>
      </c>
      <c r="C297" s="34">
        <f>'[157]BaseMoney-NEW'!$H$16</f>
        <v>15723.16861729</v>
      </c>
      <c r="D297" s="35">
        <f t="shared" si="33"/>
        <v>76447.54256092</v>
      </c>
      <c r="E297" s="34">
        <f>'[157]BaseMoney-NEW'!$H$7</f>
        <v>250673.83991418002</v>
      </c>
      <c r="F297" s="35">
        <f t="shared" si="34"/>
        <v>327121.3824751</v>
      </c>
    </row>
    <row r="298" spans="1:6" ht="12.75">
      <c r="A298" s="33">
        <v>45138</v>
      </c>
      <c r="B298" s="34">
        <f>'[158]BaseMoney-NEW'!$H$14</f>
        <v>60644.20064851</v>
      </c>
      <c r="C298" s="34">
        <f>'[158]BaseMoney-NEW'!$H$16</f>
        <v>39237.568850400006</v>
      </c>
      <c r="D298" s="35">
        <f t="shared" si="33"/>
        <v>99881.76949891</v>
      </c>
      <c r="E298" s="34">
        <f>'[158]BaseMoney-NEW'!$H$7</f>
        <v>256804.45563054</v>
      </c>
      <c r="F298" s="35">
        <f t="shared" si="34"/>
        <v>356686.22512945</v>
      </c>
    </row>
    <row r="299" spans="1:6" ht="12.75">
      <c r="A299" s="33">
        <v>45169</v>
      </c>
      <c r="B299" s="34">
        <f>'[159]BaseMoney-NEW'!$H$14</f>
        <v>60830.87486528</v>
      </c>
      <c r="C299" s="34">
        <f>'[159]BaseMoney-NEW'!$H$16</f>
        <v>33821.64784244</v>
      </c>
      <c r="D299" s="35">
        <f t="shared" si="33"/>
        <v>94652.52270772</v>
      </c>
      <c r="E299" s="34">
        <f>'[159]BaseMoney-NEW'!$H$7</f>
        <v>258486.32530989998</v>
      </c>
      <c r="F299" s="35">
        <f t="shared" si="34"/>
        <v>353138.84801762</v>
      </c>
    </row>
    <row r="300" spans="1:6" ht="12.75">
      <c r="A300" s="33">
        <v>45199</v>
      </c>
      <c r="B300" s="34">
        <f>'[160]BaseMoney-NEW'!$H$14</f>
        <v>62462.57942638</v>
      </c>
      <c r="C300" s="34">
        <f>'[160]BaseMoney-NEW'!$H$16</f>
        <v>26654.057829859994</v>
      </c>
      <c r="D300" s="35">
        <f t="shared" si="33"/>
        <v>89116.63725623999</v>
      </c>
      <c r="E300" s="34">
        <f>'[160]BaseMoney-NEW'!$H$7</f>
        <v>253448.04599115998</v>
      </c>
      <c r="F300" s="35">
        <f t="shared" si="34"/>
        <v>342564.6832474</v>
      </c>
    </row>
    <row r="301" spans="1:6" ht="12.75">
      <c r="A301" s="33">
        <v>45230</v>
      </c>
      <c r="B301" s="34">
        <f>'[161]BaseMoney-NEW'!$H$14</f>
        <v>63534.497253940004</v>
      </c>
      <c r="C301" s="34">
        <f>'[161]BaseMoney-NEW'!$H$16</f>
        <v>33670.33079108</v>
      </c>
      <c r="D301" s="35">
        <f t="shared" si="33"/>
        <v>97204.82804502</v>
      </c>
      <c r="E301" s="34">
        <f>'[161]BaseMoney-NEW'!$H$7</f>
        <v>251810.54591942</v>
      </c>
      <c r="F301" s="35">
        <f t="shared" si="34"/>
        <v>349015.37396443996</v>
      </c>
    </row>
    <row r="302" spans="1:6" ht="12.75">
      <c r="A302" s="33">
        <v>45260</v>
      </c>
      <c r="B302" s="34">
        <f>'[162]BaseMoney-NEW'!$H$14</f>
        <v>63522.61435313</v>
      </c>
      <c r="C302" s="34">
        <f>'[162]BaseMoney-NEW'!$H$16</f>
        <v>30485.526564609998</v>
      </c>
      <c r="D302" s="35">
        <f>SUM(B302:C302)</f>
        <v>94008.14091773999</v>
      </c>
      <c r="E302" s="34">
        <f>'[162]BaseMoney-NEW'!$H$7</f>
        <v>253732.17854978</v>
      </c>
      <c r="F302" s="35">
        <f>SUM(D302:E302)</f>
        <v>347740.31946752</v>
      </c>
    </row>
    <row r="303" spans="1:6" ht="12.75">
      <c r="A303" s="33">
        <v>45291</v>
      </c>
      <c r="B303" s="34">
        <f>'[163]BaseMoney-NEW'!$H$14</f>
        <v>64147.92594978</v>
      </c>
      <c r="C303" s="34">
        <f>'[163]BaseMoney-NEW'!$H$16</f>
        <v>30196.534463430005</v>
      </c>
      <c r="D303" s="35">
        <f>SUM(B303:C303)</f>
        <v>94344.46041321</v>
      </c>
      <c r="E303" s="34">
        <f>'[163]BaseMoney-NEW'!$H$7</f>
        <v>277440.08522730006</v>
      </c>
      <c r="F303" s="35">
        <f>SUM(D303:E303)</f>
        <v>371784.54564051004</v>
      </c>
    </row>
    <row r="304" spans="1:6" ht="12.75">
      <c r="A304" s="33">
        <v>45322</v>
      </c>
      <c r="B304" s="34">
        <f>'[165]BaseMoney-NEW'!$H$14</f>
        <v>65087.774071269996</v>
      </c>
      <c r="C304" s="34">
        <f>'[165]BaseMoney-NEW'!$H$16</f>
        <v>43665.94105313</v>
      </c>
      <c r="D304" s="35">
        <f>SUM(B304:C304)</f>
        <v>108753.7151244</v>
      </c>
      <c r="E304" s="34">
        <f>'[165]BaseMoney-NEW'!$H$7</f>
        <v>249033.96518509</v>
      </c>
      <c r="F304" s="35">
        <f>SUM(D304:E304)</f>
        <v>357787.68030949</v>
      </c>
    </row>
    <row r="305" spans="1:6" ht="12.75">
      <c r="A305" s="33">
        <v>45351</v>
      </c>
      <c r="B305" s="34">
        <f>'[164]BaseMoney-NEW'!$H$14</f>
        <v>65020.329524220004</v>
      </c>
      <c r="C305" s="34">
        <f>'[164]BaseMoney-NEW'!$H$16</f>
        <v>38954.252372209994</v>
      </c>
      <c r="D305" s="35">
        <f>SUM(B305:C305)</f>
        <v>103974.58189643</v>
      </c>
      <c r="E305" s="34">
        <f>'[164]BaseMoney-NEW'!$H$7</f>
        <v>257054.07478258997</v>
      </c>
      <c r="F305" s="35">
        <f>SUM(D305:E305)</f>
        <v>361028.65667902</v>
      </c>
    </row>
    <row r="306" spans="1:6" ht="12.75">
      <c r="A306" s="33">
        <v>45382</v>
      </c>
      <c r="B306" s="34">
        <f>'[166]BaseMoney-NEW'!$H$14</f>
        <v>65628.32693</v>
      </c>
      <c r="C306" s="34">
        <f>'[166]BaseMoney-NEW'!$H$16</f>
        <v>26609.721012999995</v>
      </c>
      <c r="D306" s="35">
        <f>SUM(B306:C306)</f>
        <v>92238.04794299998</v>
      </c>
      <c r="E306" s="34">
        <f>'[166]BaseMoney-NEW'!$H$7</f>
        <v>257312.94800913</v>
      </c>
      <c r="F306" s="35">
        <f>SUM(D306:E306)</f>
        <v>349550.99595212995</v>
      </c>
    </row>
    <row r="307" spans="1:6" ht="12.75">
      <c r="A307" s="33">
        <v>45412</v>
      </c>
      <c r="B307" s="34">
        <f>'[167]BaseMoney-NEW'!$H$14</f>
        <v>66189.93989806</v>
      </c>
      <c r="C307" s="34">
        <f>'[167]BaseMoney-NEW'!$H$16</f>
        <v>60368.38427503001</v>
      </c>
      <c r="D307" s="35">
        <f>SUM(B307:C307)</f>
        <v>126558.32417309</v>
      </c>
      <c r="E307" s="34">
        <f>'[167]BaseMoney-NEW'!$H$7</f>
        <v>253489.95397793</v>
      </c>
      <c r="F307" s="35">
        <f>SUM(D307:E307)</f>
        <v>380048.27815102</v>
      </c>
    </row>
  </sheetData>
  <sheetProtection/>
  <mergeCells count="9">
    <mergeCell ref="B14:D14"/>
    <mergeCell ref="J220:K220"/>
    <mergeCell ref="L220:M220"/>
    <mergeCell ref="H220:I220"/>
    <mergeCell ref="A1:F1"/>
    <mergeCell ref="B13:F13"/>
    <mergeCell ref="A13:A15"/>
    <mergeCell ref="E14:E15"/>
    <mergeCell ref="F14:F15"/>
  </mergeCells>
  <printOptions horizontalCentered="1"/>
  <pageMargins left="0.5" right="0.5" top="0.75" bottom="0.75" header="0.3" footer="0.3"/>
  <pageSetup fitToHeight="0" fitToWidth="1" horizontalDpi="600" verticalDpi="600" orientation="portrait" scale="96" r:id="rId2"/>
  <ignoredErrors>
    <ignoredError sqref="D16 D17:D20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pane xSplit="1" ySplit="10" topLeftCell="B16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73" sqref="E173"/>
    </sheetView>
  </sheetViews>
  <sheetFormatPr defaultColWidth="8.8515625" defaultRowHeight="12.75"/>
  <cols>
    <col min="1" max="1" width="9.7109375" style="6" bestFit="1" customWidth="1"/>
    <col min="2" max="2" width="28.421875" style="6" customWidth="1"/>
    <col min="3" max="5" width="20.28125" style="6" bestFit="1" customWidth="1"/>
    <col min="6" max="6" width="22.7109375" style="6" bestFit="1" customWidth="1"/>
    <col min="7" max="16384" width="8.8515625" style="6" customWidth="1"/>
  </cols>
  <sheetData>
    <row r="1" spans="2:6" ht="13.5">
      <c r="B1" s="6" t="s">
        <v>14</v>
      </c>
      <c r="C1" s="6" t="s">
        <v>14</v>
      </c>
      <c r="D1" s="6" t="s">
        <v>14</v>
      </c>
      <c r="E1" s="6" t="s">
        <v>14</v>
      </c>
      <c r="F1" s="6" t="s">
        <v>14</v>
      </c>
    </row>
    <row r="2" spans="2:6" ht="13.5">
      <c r="B2" s="6" t="s">
        <v>22</v>
      </c>
      <c r="C2" s="6" t="s">
        <v>22</v>
      </c>
      <c r="D2" s="6" t="s">
        <v>22</v>
      </c>
      <c r="E2" s="6" t="s">
        <v>22</v>
      </c>
      <c r="F2" s="6" t="s">
        <v>22</v>
      </c>
    </row>
    <row r="3" spans="2:6" ht="13.5">
      <c r="B3" s="6" t="s">
        <v>15</v>
      </c>
      <c r="C3" s="6" t="s">
        <v>15</v>
      </c>
      <c r="D3" s="6" t="s">
        <v>15</v>
      </c>
      <c r="E3" s="6" t="s">
        <v>15</v>
      </c>
      <c r="F3" s="6" t="s">
        <v>15</v>
      </c>
    </row>
    <row r="5" spans="2:6" ht="13.5">
      <c r="B5" s="6" t="s">
        <v>23</v>
      </c>
      <c r="C5" s="6" t="s">
        <v>23</v>
      </c>
      <c r="D5" s="6" t="s">
        <v>23</v>
      </c>
      <c r="E5" s="6" t="s">
        <v>23</v>
      </c>
      <c r="F5" s="6" t="s">
        <v>23</v>
      </c>
    </row>
    <row r="6" spans="2:4" ht="13.5">
      <c r="B6" s="6" t="s">
        <v>16</v>
      </c>
      <c r="C6" s="6" t="s">
        <v>16</v>
      </c>
      <c r="D6" s="6" t="s">
        <v>16</v>
      </c>
    </row>
    <row r="7" spans="2:6" ht="13.5">
      <c r="B7" s="6" t="s">
        <v>17</v>
      </c>
      <c r="C7" s="6" t="s">
        <v>18</v>
      </c>
      <c r="D7" s="6" t="s">
        <v>10</v>
      </c>
      <c r="E7" s="6" t="s">
        <v>19</v>
      </c>
      <c r="F7" s="6" t="s">
        <v>20</v>
      </c>
    </row>
    <row r="10" spans="2:6" ht="13.5">
      <c r="B10" s="6" t="s">
        <v>21</v>
      </c>
      <c r="C10" s="6" t="s">
        <v>21</v>
      </c>
      <c r="D10" s="6" t="s">
        <v>21</v>
      </c>
      <c r="E10" s="6" t="s">
        <v>21</v>
      </c>
      <c r="F10" s="6" t="s">
        <v>21</v>
      </c>
    </row>
    <row r="11" spans="1:6" ht="13.5">
      <c r="A11" s="7">
        <v>36556</v>
      </c>
      <c r="B11" s="8">
        <v>15877000</v>
      </c>
      <c r="C11" s="8">
        <v>4000</v>
      </c>
      <c r="D11" s="8">
        <f>SUM(B11:C11)</f>
        <v>15881000</v>
      </c>
      <c r="E11" s="8">
        <v>16027000</v>
      </c>
      <c r="F11" s="8">
        <f>SUM(D11:E11)</f>
        <v>31908000</v>
      </c>
    </row>
    <row r="12" spans="1:6" ht="13.5">
      <c r="A12" s="7">
        <v>36585</v>
      </c>
      <c r="B12" s="8">
        <v>15508000</v>
      </c>
      <c r="C12" s="8">
        <v>370000</v>
      </c>
      <c r="D12" s="8">
        <f aca="true" t="shared" si="0" ref="D12:D75">SUM(B12:C12)</f>
        <v>15878000</v>
      </c>
      <c r="E12" s="8">
        <v>15291000</v>
      </c>
      <c r="F12" s="8">
        <f aca="true" t="shared" si="1" ref="F12:F75">SUM(D12:E12)</f>
        <v>31169000</v>
      </c>
    </row>
    <row r="13" spans="1:6" ht="13.5">
      <c r="A13" s="7">
        <v>36616</v>
      </c>
      <c r="B13" s="8">
        <v>14763000</v>
      </c>
      <c r="C13" s="8">
        <v>147000</v>
      </c>
      <c r="D13" s="8">
        <f t="shared" si="0"/>
        <v>14910000</v>
      </c>
      <c r="E13" s="8">
        <v>15538000</v>
      </c>
      <c r="F13" s="8">
        <f t="shared" si="1"/>
        <v>30448000</v>
      </c>
    </row>
    <row r="14" spans="1:6" ht="13.5">
      <c r="A14" s="7">
        <v>36646</v>
      </c>
      <c r="B14" s="8">
        <v>15204000</v>
      </c>
      <c r="C14" s="8">
        <v>165000</v>
      </c>
      <c r="D14" s="8">
        <f t="shared" si="0"/>
        <v>15369000</v>
      </c>
      <c r="E14" s="8">
        <v>15994000</v>
      </c>
      <c r="F14" s="8">
        <f t="shared" si="1"/>
        <v>31363000</v>
      </c>
    </row>
    <row r="15" spans="1:6" ht="13.5">
      <c r="A15" s="7">
        <v>36677</v>
      </c>
      <c r="B15" s="8">
        <v>15405000</v>
      </c>
      <c r="C15" s="8">
        <v>379000</v>
      </c>
      <c r="D15" s="8">
        <f t="shared" si="0"/>
        <v>15784000</v>
      </c>
      <c r="E15" s="8">
        <v>15749000</v>
      </c>
      <c r="F15" s="8">
        <f t="shared" si="1"/>
        <v>31533000</v>
      </c>
    </row>
    <row r="16" spans="1:6" ht="13.5">
      <c r="A16" s="7">
        <v>36707</v>
      </c>
      <c r="B16" s="8">
        <v>14493000</v>
      </c>
      <c r="C16" s="8">
        <v>248000</v>
      </c>
      <c r="D16" s="8">
        <f t="shared" si="0"/>
        <v>14741000</v>
      </c>
      <c r="E16" s="8">
        <v>15664600</v>
      </c>
      <c r="F16" s="8">
        <f t="shared" si="1"/>
        <v>30405600</v>
      </c>
    </row>
    <row r="17" spans="1:6" ht="13.5">
      <c r="A17" s="7">
        <v>36738</v>
      </c>
      <c r="B17" s="8">
        <v>14441000</v>
      </c>
      <c r="C17" s="8">
        <v>397000</v>
      </c>
      <c r="D17" s="8">
        <f t="shared" si="0"/>
        <v>14838000</v>
      </c>
      <c r="E17" s="8">
        <v>15811000</v>
      </c>
      <c r="F17" s="8">
        <f t="shared" si="1"/>
        <v>30649000</v>
      </c>
    </row>
    <row r="18" spans="1:6" ht="13.5">
      <c r="A18" s="7">
        <v>36769</v>
      </c>
      <c r="B18" s="8">
        <v>14434000</v>
      </c>
      <c r="C18" s="8">
        <v>90000</v>
      </c>
      <c r="D18" s="8">
        <f t="shared" si="0"/>
        <v>14524000</v>
      </c>
      <c r="E18" s="8">
        <v>16321000</v>
      </c>
      <c r="F18" s="8">
        <f t="shared" si="1"/>
        <v>30845000</v>
      </c>
    </row>
    <row r="19" spans="1:6" ht="13.5">
      <c r="A19" s="7">
        <v>36799</v>
      </c>
      <c r="B19" s="8">
        <v>13586000</v>
      </c>
      <c r="C19" s="8">
        <v>172000</v>
      </c>
      <c r="D19" s="8">
        <f t="shared" si="0"/>
        <v>13758000</v>
      </c>
      <c r="E19" s="8">
        <v>16054700</v>
      </c>
      <c r="F19" s="8">
        <f t="shared" si="1"/>
        <v>29812700</v>
      </c>
    </row>
    <row r="20" spans="1:6" ht="13.5">
      <c r="A20" s="7">
        <v>36830</v>
      </c>
      <c r="B20" s="8">
        <v>14018000</v>
      </c>
      <c r="C20" s="8">
        <v>282000</v>
      </c>
      <c r="D20" s="8">
        <f t="shared" si="0"/>
        <v>14300000</v>
      </c>
      <c r="E20" s="8">
        <v>15926000</v>
      </c>
      <c r="F20" s="8">
        <f t="shared" si="1"/>
        <v>30226000</v>
      </c>
    </row>
    <row r="21" spans="1:6" ht="13.5">
      <c r="A21" s="7">
        <v>36860</v>
      </c>
      <c r="B21" s="8">
        <v>14128000</v>
      </c>
      <c r="C21" s="8">
        <v>93000</v>
      </c>
      <c r="D21" s="8">
        <f t="shared" si="0"/>
        <v>14221000</v>
      </c>
      <c r="E21" s="8">
        <v>16211900</v>
      </c>
      <c r="F21" s="8">
        <f t="shared" si="1"/>
        <v>30432900</v>
      </c>
    </row>
    <row r="22" spans="1:6" ht="13.5">
      <c r="A22" s="7">
        <v>36891</v>
      </c>
      <c r="B22" s="8">
        <v>13575000</v>
      </c>
      <c r="C22" s="8">
        <v>218000</v>
      </c>
      <c r="D22" s="8">
        <f t="shared" si="0"/>
        <v>13793000</v>
      </c>
      <c r="E22" s="8">
        <v>20619600</v>
      </c>
      <c r="F22" s="8">
        <f t="shared" si="1"/>
        <v>34412600</v>
      </c>
    </row>
    <row r="23" spans="1:6" ht="13.5">
      <c r="A23" s="7">
        <v>36922</v>
      </c>
      <c r="B23" s="8">
        <v>13558000</v>
      </c>
      <c r="C23" s="8">
        <v>222000</v>
      </c>
      <c r="D23" s="8">
        <f t="shared" si="0"/>
        <v>13780000</v>
      </c>
      <c r="E23" s="8">
        <v>17315000</v>
      </c>
      <c r="F23" s="8">
        <f t="shared" si="1"/>
        <v>31095000</v>
      </c>
    </row>
    <row r="24" spans="1:6" ht="13.5">
      <c r="A24" s="7">
        <v>36950</v>
      </c>
      <c r="B24" s="8">
        <v>13901000</v>
      </c>
      <c r="C24" s="8">
        <v>514400</v>
      </c>
      <c r="D24" s="8">
        <f t="shared" si="0"/>
        <v>14415400</v>
      </c>
      <c r="E24" s="8">
        <v>17273000</v>
      </c>
      <c r="F24" s="8">
        <f t="shared" si="1"/>
        <v>31688400</v>
      </c>
    </row>
    <row r="25" spans="1:6" ht="13.5">
      <c r="A25" s="7">
        <v>36981</v>
      </c>
      <c r="B25" s="8">
        <v>12764000</v>
      </c>
      <c r="C25" s="8">
        <v>56000</v>
      </c>
      <c r="D25" s="8">
        <f t="shared" si="0"/>
        <v>12820000</v>
      </c>
      <c r="E25" s="8">
        <v>17659700</v>
      </c>
      <c r="F25" s="8">
        <f t="shared" si="1"/>
        <v>30479700</v>
      </c>
    </row>
    <row r="26" spans="1:6" ht="13.5">
      <c r="A26" s="7">
        <v>37011</v>
      </c>
      <c r="B26" s="8">
        <v>13026000</v>
      </c>
      <c r="C26" s="8">
        <v>51000</v>
      </c>
      <c r="D26" s="8">
        <f t="shared" si="0"/>
        <v>13077000</v>
      </c>
      <c r="E26" s="8">
        <v>17845100</v>
      </c>
      <c r="F26" s="8">
        <f t="shared" si="1"/>
        <v>30922100</v>
      </c>
    </row>
    <row r="27" spans="1:6" ht="13.5">
      <c r="A27" s="7">
        <v>37042</v>
      </c>
      <c r="B27" s="8">
        <v>13113000</v>
      </c>
      <c r="C27" s="8">
        <v>152000</v>
      </c>
      <c r="D27" s="8">
        <f t="shared" si="0"/>
        <v>13265000</v>
      </c>
      <c r="E27" s="8">
        <v>17463900</v>
      </c>
      <c r="F27" s="8">
        <f t="shared" si="1"/>
        <v>30728900</v>
      </c>
    </row>
    <row r="28" spans="1:6" ht="13.5">
      <c r="A28" s="7">
        <v>37072</v>
      </c>
      <c r="B28" s="8">
        <v>12686000</v>
      </c>
      <c r="C28" s="8">
        <v>246000</v>
      </c>
      <c r="D28" s="8">
        <f t="shared" si="0"/>
        <v>12932000</v>
      </c>
      <c r="E28" s="8">
        <v>17522700</v>
      </c>
      <c r="F28" s="8">
        <f t="shared" si="1"/>
        <v>30454700</v>
      </c>
    </row>
    <row r="29" spans="1:6" ht="13.5">
      <c r="A29" s="7">
        <v>37103</v>
      </c>
      <c r="B29" s="8">
        <v>12728000</v>
      </c>
      <c r="C29" s="8">
        <v>796000</v>
      </c>
      <c r="D29" s="8">
        <f t="shared" si="0"/>
        <v>13524000</v>
      </c>
      <c r="E29" s="8">
        <v>18070600</v>
      </c>
      <c r="F29" s="8">
        <f t="shared" si="1"/>
        <v>31594600</v>
      </c>
    </row>
    <row r="30" spans="1:6" ht="13.5">
      <c r="A30" s="7">
        <v>37134</v>
      </c>
      <c r="B30" s="8">
        <v>12678000</v>
      </c>
      <c r="C30" s="8">
        <v>536000</v>
      </c>
      <c r="D30" s="8">
        <f t="shared" si="0"/>
        <v>13214000</v>
      </c>
      <c r="E30" s="8">
        <v>18013600</v>
      </c>
      <c r="F30" s="8">
        <f t="shared" si="1"/>
        <v>31227600</v>
      </c>
    </row>
    <row r="31" spans="1:6" ht="13.5">
      <c r="A31" s="7">
        <v>37164</v>
      </c>
      <c r="B31" s="8">
        <v>11724000</v>
      </c>
      <c r="C31" s="8">
        <v>469000</v>
      </c>
      <c r="D31" s="8">
        <f t="shared" si="0"/>
        <v>12193000</v>
      </c>
      <c r="E31" s="8">
        <v>17580000</v>
      </c>
      <c r="F31" s="8">
        <f t="shared" si="1"/>
        <v>29773000</v>
      </c>
    </row>
    <row r="32" spans="1:6" ht="13.5">
      <c r="A32" s="7">
        <v>37195</v>
      </c>
      <c r="B32" s="8">
        <v>11644000</v>
      </c>
      <c r="C32" s="8">
        <v>13000</v>
      </c>
      <c r="D32" s="8">
        <f t="shared" si="0"/>
        <v>11657000</v>
      </c>
      <c r="E32" s="8">
        <v>17772000</v>
      </c>
      <c r="F32" s="8">
        <f t="shared" si="1"/>
        <v>29429000</v>
      </c>
    </row>
    <row r="33" spans="1:6" ht="13.5">
      <c r="A33" s="7">
        <v>37225</v>
      </c>
      <c r="B33" s="8">
        <v>11875000</v>
      </c>
      <c r="C33" s="8">
        <v>159000</v>
      </c>
      <c r="D33" s="8">
        <f t="shared" si="0"/>
        <v>12034000</v>
      </c>
      <c r="E33" s="8">
        <v>18431800</v>
      </c>
      <c r="F33" s="8">
        <f t="shared" si="1"/>
        <v>30465800</v>
      </c>
    </row>
    <row r="34" spans="1:6" ht="13.5">
      <c r="A34" s="7">
        <v>37256</v>
      </c>
      <c r="B34" s="8">
        <v>11474000</v>
      </c>
      <c r="C34" s="8">
        <v>495000</v>
      </c>
      <c r="D34" s="8">
        <f t="shared" si="0"/>
        <v>11969000</v>
      </c>
      <c r="E34" s="8">
        <v>22340500</v>
      </c>
      <c r="F34" s="8">
        <f t="shared" si="1"/>
        <v>34309500</v>
      </c>
    </row>
    <row r="35" spans="1:6" ht="13.5">
      <c r="A35" s="7">
        <v>37287</v>
      </c>
      <c r="B35" s="8">
        <v>11510000</v>
      </c>
      <c r="C35" s="8">
        <v>460000</v>
      </c>
      <c r="D35" s="8">
        <f t="shared" si="0"/>
        <v>11970000</v>
      </c>
      <c r="E35" s="8">
        <v>18744000</v>
      </c>
      <c r="F35" s="8">
        <f t="shared" si="1"/>
        <v>30714000</v>
      </c>
    </row>
    <row r="36" spans="1:6" ht="13.5">
      <c r="A36" s="7">
        <v>37315</v>
      </c>
      <c r="B36" s="8">
        <v>11714000</v>
      </c>
      <c r="C36" s="8">
        <v>1479000</v>
      </c>
      <c r="D36" s="8">
        <f t="shared" si="0"/>
        <v>13193000</v>
      </c>
      <c r="E36" s="8">
        <v>18589000</v>
      </c>
      <c r="F36" s="8">
        <f t="shared" si="1"/>
        <v>31782000</v>
      </c>
    </row>
    <row r="37" spans="1:6" ht="13.5">
      <c r="A37" s="7">
        <v>37346</v>
      </c>
      <c r="B37" s="8">
        <v>10581000</v>
      </c>
      <c r="C37" s="8">
        <v>193000</v>
      </c>
      <c r="D37" s="8">
        <f t="shared" si="0"/>
        <v>10774000</v>
      </c>
      <c r="E37" s="8">
        <v>19447000</v>
      </c>
      <c r="F37" s="8">
        <f t="shared" si="1"/>
        <v>30221000</v>
      </c>
    </row>
    <row r="38" spans="1:6" ht="13.5">
      <c r="A38" s="7">
        <v>37376</v>
      </c>
      <c r="B38" s="8">
        <v>10606000</v>
      </c>
      <c r="C38" s="8">
        <v>493000</v>
      </c>
      <c r="D38" s="8">
        <f t="shared" si="0"/>
        <v>11099000</v>
      </c>
      <c r="E38" s="8">
        <v>18408800</v>
      </c>
      <c r="F38" s="8">
        <f t="shared" si="1"/>
        <v>29507800</v>
      </c>
    </row>
    <row r="39" spans="1:6" ht="13.5">
      <c r="A39" s="7">
        <v>37407</v>
      </c>
      <c r="B39" s="8">
        <v>10724000</v>
      </c>
      <c r="C39" s="8">
        <v>98900</v>
      </c>
      <c r="D39" s="8">
        <f t="shared" si="0"/>
        <v>10822900</v>
      </c>
      <c r="E39" s="8">
        <v>19158300</v>
      </c>
      <c r="F39" s="8">
        <f t="shared" si="1"/>
        <v>29981200</v>
      </c>
    </row>
    <row r="40" spans="1:6" ht="13.5">
      <c r="A40" s="7">
        <v>37437</v>
      </c>
      <c r="B40" s="5">
        <v>10884000</v>
      </c>
      <c r="C40" s="5">
        <v>26000</v>
      </c>
      <c r="D40" s="8">
        <f t="shared" si="0"/>
        <v>10910000</v>
      </c>
      <c r="E40" s="5">
        <v>19274000</v>
      </c>
      <c r="F40" s="8">
        <f t="shared" si="1"/>
        <v>30184000</v>
      </c>
    </row>
    <row r="41" spans="1:6" ht="13.5">
      <c r="A41" s="7">
        <v>37468</v>
      </c>
      <c r="B41" s="5">
        <v>10871000</v>
      </c>
      <c r="C41" s="5">
        <v>404000</v>
      </c>
      <c r="D41" s="8">
        <f t="shared" si="0"/>
        <v>11275000</v>
      </c>
      <c r="E41" s="5">
        <v>19853200</v>
      </c>
      <c r="F41" s="8">
        <f t="shared" si="1"/>
        <v>31128200</v>
      </c>
    </row>
    <row r="42" spans="1:6" ht="13.5">
      <c r="A42" s="7">
        <v>37499</v>
      </c>
      <c r="B42" s="8">
        <v>10800000</v>
      </c>
      <c r="C42" s="8">
        <v>45000</v>
      </c>
      <c r="D42" s="8">
        <f t="shared" si="0"/>
        <v>10845000</v>
      </c>
      <c r="E42" s="8">
        <v>19870500</v>
      </c>
      <c r="F42" s="8">
        <f t="shared" si="1"/>
        <v>30715500</v>
      </c>
    </row>
    <row r="43" spans="1:6" ht="13.5">
      <c r="A43" s="7">
        <v>37529</v>
      </c>
      <c r="B43" s="8">
        <v>10912000</v>
      </c>
      <c r="C43" s="8">
        <v>159000</v>
      </c>
      <c r="D43" s="8">
        <f t="shared" si="0"/>
        <v>11071000</v>
      </c>
      <c r="E43" s="8">
        <v>19554200</v>
      </c>
      <c r="F43" s="8">
        <f t="shared" si="1"/>
        <v>30625200</v>
      </c>
    </row>
    <row r="44" spans="1:6" ht="13.5">
      <c r="A44" s="7">
        <v>37560</v>
      </c>
      <c r="B44" s="8">
        <v>11014000</v>
      </c>
      <c r="C44" s="8">
        <v>318000</v>
      </c>
      <c r="D44" s="8">
        <f t="shared" si="0"/>
        <v>11332000</v>
      </c>
      <c r="E44" s="8">
        <v>19903800</v>
      </c>
      <c r="F44" s="8">
        <f t="shared" si="1"/>
        <v>31235800</v>
      </c>
    </row>
    <row r="45" spans="1:6" ht="13.5">
      <c r="A45" s="7">
        <v>37590</v>
      </c>
      <c r="B45" s="5">
        <v>11014000</v>
      </c>
      <c r="C45" s="5">
        <v>1051000</v>
      </c>
      <c r="D45" s="8">
        <f t="shared" si="0"/>
        <v>12065000</v>
      </c>
      <c r="E45" s="5">
        <v>19936200</v>
      </c>
      <c r="F45" s="8">
        <f t="shared" si="1"/>
        <v>32001200</v>
      </c>
    </row>
    <row r="46" spans="1:6" ht="13.5">
      <c r="A46" s="7">
        <v>37621</v>
      </c>
      <c r="B46" s="8">
        <v>10839210</v>
      </c>
      <c r="C46" s="8">
        <v>564160</v>
      </c>
      <c r="D46" s="8">
        <f t="shared" si="0"/>
        <v>11403370</v>
      </c>
      <c r="E46" s="8">
        <v>24354500</v>
      </c>
      <c r="F46" s="8">
        <f t="shared" si="1"/>
        <v>35757870</v>
      </c>
    </row>
    <row r="47" spans="1:6" ht="13.5">
      <c r="A47" s="7">
        <v>37652</v>
      </c>
      <c r="B47" s="8">
        <v>11034000</v>
      </c>
      <c r="C47" s="8">
        <v>17000</v>
      </c>
      <c r="D47" s="8">
        <f t="shared" si="0"/>
        <v>11051000</v>
      </c>
      <c r="E47" s="8">
        <v>20805000</v>
      </c>
      <c r="F47" s="8">
        <f t="shared" si="1"/>
        <v>31856000</v>
      </c>
    </row>
    <row r="48" spans="1:6" ht="13.5">
      <c r="A48" s="7">
        <v>37680</v>
      </c>
      <c r="B48" s="8">
        <v>11490000</v>
      </c>
      <c r="C48" s="8">
        <v>451000</v>
      </c>
      <c r="D48" s="8">
        <f t="shared" si="0"/>
        <v>11941000</v>
      </c>
      <c r="E48" s="8">
        <v>20554000</v>
      </c>
      <c r="F48" s="8">
        <f t="shared" si="1"/>
        <v>32495000</v>
      </c>
    </row>
    <row r="49" spans="1:6" ht="13.5">
      <c r="A49" s="7">
        <v>37711</v>
      </c>
      <c r="B49" s="8">
        <v>11251000</v>
      </c>
      <c r="C49" s="8">
        <v>519000</v>
      </c>
      <c r="D49" s="8">
        <f t="shared" si="0"/>
        <v>11770000</v>
      </c>
      <c r="E49" s="8">
        <v>20730000</v>
      </c>
      <c r="F49" s="8">
        <f t="shared" si="1"/>
        <v>32500000</v>
      </c>
    </row>
    <row r="50" spans="1:6" ht="13.5">
      <c r="A50" s="7">
        <v>37741</v>
      </c>
      <c r="B50" s="8">
        <v>11144000</v>
      </c>
      <c r="C50" s="8">
        <v>70000</v>
      </c>
      <c r="D50" s="8">
        <f t="shared" si="0"/>
        <v>11214000</v>
      </c>
      <c r="E50" s="8">
        <v>21129000</v>
      </c>
      <c r="F50" s="8">
        <f t="shared" si="1"/>
        <v>32343000</v>
      </c>
    </row>
    <row r="51" spans="1:6" ht="13.5">
      <c r="A51" s="7">
        <v>37772</v>
      </c>
      <c r="B51" s="8">
        <v>10793000</v>
      </c>
      <c r="C51" s="8">
        <v>520000</v>
      </c>
      <c r="D51" s="8">
        <f t="shared" si="0"/>
        <v>11313000</v>
      </c>
      <c r="E51" s="8">
        <v>21425000</v>
      </c>
      <c r="F51" s="8">
        <f t="shared" si="1"/>
        <v>32738000</v>
      </c>
    </row>
    <row r="52" spans="1:6" ht="13.5">
      <c r="A52" s="7">
        <v>37802</v>
      </c>
      <c r="B52" s="8">
        <v>10960000</v>
      </c>
      <c r="C52" s="8">
        <v>186000</v>
      </c>
      <c r="D52" s="8">
        <f t="shared" si="0"/>
        <v>11146000</v>
      </c>
      <c r="E52" s="8">
        <v>21259000</v>
      </c>
      <c r="F52" s="8">
        <f t="shared" si="1"/>
        <v>32405000</v>
      </c>
    </row>
    <row r="53" spans="1:6" ht="13.5">
      <c r="A53" s="7">
        <v>37833</v>
      </c>
      <c r="B53" s="8">
        <v>10587000</v>
      </c>
      <c r="C53" s="8">
        <v>53000</v>
      </c>
      <c r="D53" s="8">
        <f t="shared" si="0"/>
        <v>10640000</v>
      </c>
      <c r="E53" s="8">
        <v>22141000</v>
      </c>
      <c r="F53" s="8">
        <f t="shared" si="1"/>
        <v>32781000</v>
      </c>
    </row>
    <row r="54" spans="1:6" ht="13.5">
      <c r="A54" s="7">
        <v>37864</v>
      </c>
      <c r="B54" s="8">
        <v>10750000</v>
      </c>
      <c r="C54" s="8">
        <v>94000</v>
      </c>
      <c r="D54" s="8">
        <f t="shared" si="0"/>
        <v>10844000</v>
      </c>
      <c r="E54" s="8">
        <v>22216000</v>
      </c>
      <c r="F54" s="8">
        <f t="shared" si="1"/>
        <v>33060000</v>
      </c>
    </row>
    <row r="55" spans="1:6" ht="13.5">
      <c r="A55" s="7">
        <v>37894</v>
      </c>
      <c r="B55" s="8">
        <v>10811000</v>
      </c>
      <c r="C55" s="8">
        <v>266000</v>
      </c>
      <c r="D55" s="8">
        <f t="shared" si="0"/>
        <v>11077000</v>
      </c>
      <c r="E55" s="8">
        <v>21546000</v>
      </c>
      <c r="F55" s="8">
        <f t="shared" si="1"/>
        <v>32623000</v>
      </c>
    </row>
    <row r="56" spans="1:6" ht="13.5">
      <c r="A56" s="7">
        <v>37925</v>
      </c>
      <c r="B56" s="8">
        <v>10901000</v>
      </c>
      <c r="C56" s="8">
        <v>150000</v>
      </c>
      <c r="D56" s="8">
        <f t="shared" si="0"/>
        <v>11051000</v>
      </c>
      <c r="E56" s="8">
        <v>22515000</v>
      </c>
      <c r="F56" s="8">
        <f t="shared" si="1"/>
        <v>33566000</v>
      </c>
    </row>
    <row r="57" spans="1:6" ht="13.5">
      <c r="A57" s="7">
        <v>37955</v>
      </c>
      <c r="B57" s="8">
        <v>11046000</v>
      </c>
      <c r="C57" s="8">
        <v>444000</v>
      </c>
      <c r="D57" s="8">
        <f t="shared" si="0"/>
        <v>11490000</v>
      </c>
      <c r="E57" s="8">
        <v>23140000</v>
      </c>
      <c r="F57" s="8">
        <f t="shared" si="1"/>
        <v>34630000</v>
      </c>
    </row>
    <row r="58" spans="1:6" ht="13.5">
      <c r="A58" s="7">
        <v>37986</v>
      </c>
      <c r="B58" s="8">
        <v>10928000</v>
      </c>
      <c r="C58" s="8">
        <v>172000</v>
      </c>
      <c r="D58" s="8">
        <f t="shared" si="0"/>
        <v>11100000</v>
      </c>
      <c r="E58" s="8">
        <v>29426000</v>
      </c>
      <c r="F58" s="8">
        <f t="shared" si="1"/>
        <v>40526000</v>
      </c>
    </row>
    <row r="59" spans="1:6" ht="13.5">
      <c r="A59" s="7">
        <v>38017</v>
      </c>
      <c r="B59" s="8">
        <v>11131000</v>
      </c>
      <c r="C59" s="8">
        <v>193000</v>
      </c>
      <c r="D59" s="8">
        <f t="shared" si="0"/>
        <v>11324000</v>
      </c>
      <c r="E59" s="8">
        <v>24630000</v>
      </c>
      <c r="F59" s="8">
        <f t="shared" si="1"/>
        <v>35954000</v>
      </c>
    </row>
    <row r="60" spans="1:6" ht="13.5">
      <c r="A60" s="7">
        <v>38046</v>
      </c>
      <c r="B60" s="8">
        <v>11238000</v>
      </c>
      <c r="C60" s="8">
        <v>226000</v>
      </c>
      <c r="D60" s="8">
        <f t="shared" si="0"/>
        <v>11464000</v>
      </c>
      <c r="E60" s="8">
        <v>24328000</v>
      </c>
      <c r="F60" s="8">
        <f t="shared" si="1"/>
        <v>35792000</v>
      </c>
    </row>
    <row r="61" spans="1:6" ht="13.5">
      <c r="A61" s="7">
        <v>38077</v>
      </c>
      <c r="B61" s="8">
        <v>11097000</v>
      </c>
      <c r="C61" s="8">
        <v>159000</v>
      </c>
      <c r="D61" s="8">
        <f t="shared" si="0"/>
        <v>11256000</v>
      </c>
      <c r="E61" s="8">
        <v>24931000</v>
      </c>
      <c r="F61" s="8">
        <f t="shared" si="1"/>
        <v>36187000</v>
      </c>
    </row>
    <row r="62" spans="1:6" ht="13.5">
      <c r="A62" s="7">
        <v>38107</v>
      </c>
      <c r="B62" s="8">
        <v>11589000</v>
      </c>
      <c r="C62" s="8">
        <v>228000</v>
      </c>
      <c r="D62" s="8">
        <f t="shared" si="0"/>
        <v>11817000</v>
      </c>
      <c r="E62" s="8">
        <v>24238000</v>
      </c>
      <c r="F62" s="8">
        <f t="shared" si="1"/>
        <v>36055000</v>
      </c>
    </row>
    <row r="63" spans="1:6" ht="13.5">
      <c r="A63" s="7">
        <v>38138</v>
      </c>
      <c r="B63" s="8">
        <v>11981700</v>
      </c>
      <c r="C63" s="8">
        <v>88500</v>
      </c>
      <c r="D63" s="8">
        <f t="shared" si="0"/>
        <v>12070200</v>
      </c>
      <c r="E63" s="8">
        <v>24582000</v>
      </c>
      <c r="F63" s="8">
        <f t="shared" si="1"/>
        <v>36652200</v>
      </c>
    </row>
    <row r="64" spans="1:6" ht="13.5">
      <c r="A64" s="7">
        <v>38168</v>
      </c>
      <c r="B64" s="8">
        <v>11936200</v>
      </c>
      <c r="C64" s="8">
        <v>79400</v>
      </c>
      <c r="D64" s="8">
        <f t="shared" si="0"/>
        <v>12015600</v>
      </c>
      <c r="E64" s="8">
        <v>24597000</v>
      </c>
      <c r="F64" s="8">
        <f t="shared" si="1"/>
        <v>36612600</v>
      </c>
    </row>
    <row r="65" spans="1:6" ht="13.5">
      <c r="A65" s="7">
        <v>38199</v>
      </c>
      <c r="B65" s="8">
        <v>11975000</v>
      </c>
      <c r="C65" s="8">
        <v>235000</v>
      </c>
      <c r="D65" s="8">
        <f t="shared" si="0"/>
        <v>12210000</v>
      </c>
      <c r="E65" s="8">
        <v>25437000</v>
      </c>
      <c r="F65" s="8">
        <f t="shared" si="1"/>
        <v>37647000</v>
      </c>
    </row>
    <row r="66" spans="1:6" ht="13.5">
      <c r="A66" s="7">
        <v>38230</v>
      </c>
      <c r="B66" s="8">
        <v>11954000</v>
      </c>
      <c r="C66" s="8">
        <v>550000</v>
      </c>
      <c r="D66" s="8">
        <f t="shared" si="0"/>
        <v>12504000</v>
      </c>
      <c r="E66" s="8">
        <v>25519000</v>
      </c>
      <c r="F66" s="8">
        <f t="shared" si="1"/>
        <v>38023000</v>
      </c>
    </row>
    <row r="67" spans="1:6" ht="13.5">
      <c r="A67" s="7">
        <v>38260</v>
      </c>
      <c r="B67" s="8">
        <v>12042000</v>
      </c>
      <c r="C67" s="8">
        <v>133000</v>
      </c>
      <c r="D67" s="8">
        <f t="shared" si="0"/>
        <v>12175000</v>
      </c>
      <c r="E67" s="8">
        <v>26216000</v>
      </c>
      <c r="F67" s="8">
        <f t="shared" si="1"/>
        <v>38391000</v>
      </c>
    </row>
    <row r="68" spans="1:6" ht="13.5">
      <c r="A68" s="7">
        <v>38291</v>
      </c>
      <c r="B68" s="8">
        <v>12181000</v>
      </c>
      <c r="C68" s="8">
        <v>209000</v>
      </c>
      <c r="D68" s="8">
        <f t="shared" si="0"/>
        <v>12390000</v>
      </c>
      <c r="E68" s="8">
        <v>26325000</v>
      </c>
      <c r="F68" s="8">
        <f t="shared" si="1"/>
        <v>38715000</v>
      </c>
    </row>
    <row r="69" spans="1:6" ht="13.5">
      <c r="A69" s="7">
        <v>38321</v>
      </c>
      <c r="B69" s="8">
        <v>12047000</v>
      </c>
      <c r="C69" s="8">
        <v>687000</v>
      </c>
      <c r="D69" s="8">
        <f t="shared" si="0"/>
        <v>12734000</v>
      </c>
      <c r="E69" s="8">
        <v>26675000</v>
      </c>
      <c r="F69" s="8">
        <f t="shared" si="1"/>
        <v>39409000</v>
      </c>
    </row>
    <row r="70" spans="1:6" ht="13.5">
      <c r="A70" s="7">
        <v>38352</v>
      </c>
      <c r="B70" s="8">
        <v>12316000</v>
      </c>
      <c r="C70" s="8">
        <v>341000</v>
      </c>
      <c r="D70" s="8">
        <f t="shared" si="0"/>
        <v>12657000</v>
      </c>
      <c r="E70" s="8">
        <v>32398000</v>
      </c>
      <c r="F70" s="8">
        <f t="shared" si="1"/>
        <v>45055000</v>
      </c>
    </row>
    <row r="71" spans="1:6" ht="13.5">
      <c r="A71" s="7">
        <v>38383</v>
      </c>
      <c r="B71" s="8">
        <v>12513000</v>
      </c>
      <c r="C71" s="8">
        <v>293000</v>
      </c>
      <c r="D71" s="8">
        <f t="shared" si="0"/>
        <v>12806000</v>
      </c>
      <c r="E71" s="8">
        <v>26934000</v>
      </c>
      <c r="F71" s="8">
        <f t="shared" si="1"/>
        <v>39740000</v>
      </c>
    </row>
    <row r="72" spans="1:6" ht="13.5">
      <c r="A72" s="7">
        <v>38411</v>
      </c>
      <c r="B72" s="8">
        <v>12643000</v>
      </c>
      <c r="C72" s="8">
        <v>139000</v>
      </c>
      <c r="D72" s="8">
        <f t="shared" si="0"/>
        <v>12782000</v>
      </c>
      <c r="E72" s="8">
        <v>26322000</v>
      </c>
      <c r="F72" s="8">
        <f t="shared" si="1"/>
        <v>39104000</v>
      </c>
    </row>
    <row r="73" spans="1:6" ht="13.5">
      <c r="A73" s="7">
        <v>38442</v>
      </c>
      <c r="B73" s="8">
        <v>12696000</v>
      </c>
      <c r="C73" s="8">
        <v>276000</v>
      </c>
      <c r="D73" s="8">
        <f t="shared" si="0"/>
        <v>12972000</v>
      </c>
      <c r="E73" s="8">
        <v>28675000</v>
      </c>
      <c r="F73" s="8">
        <f t="shared" si="1"/>
        <v>41647000</v>
      </c>
    </row>
    <row r="74" spans="1:6" ht="13.5">
      <c r="A74" s="7">
        <v>38472</v>
      </c>
      <c r="B74" s="8">
        <v>12565000</v>
      </c>
      <c r="C74" s="8">
        <v>402000</v>
      </c>
      <c r="D74" s="8">
        <f t="shared" si="0"/>
        <v>12967000</v>
      </c>
      <c r="E74" s="8">
        <v>27213000</v>
      </c>
      <c r="F74" s="8">
        <f t="shared" si="1"/>
        <v>40180000</v>
      </c>
    </row>
    <row r="75" spans="1:6" ht="13.5">
      <c r="A75" s="7">
        <v>38503</v>
      </c>
      <c r="B75" s="8">
        <v>12928000</v>
      </c>
      <c r="C75" s="8">
        <v>219000</v>
      </c>
      <c r="D75" s="8">
        <f t="shared" si="0"/>
        <v>13147000</v>
      </c>
      <c r="E75" s="8">
        <v>27404000</v>
      </c>
      <c r="F75" s="8">
        <f t="shared" si="1"/>
        <v>40551000</v>
      </c>
    </row>
    <row r="76" spans="1:6" ht="13.5">
      <c r="A76" s="7">
        <v>38533</v>
      </c>
      <c r="B76" s="8">
        <v>12957000</v>
      </c>
      <c r="C76" s="8">
        <v>128000</v>
      </c>
      <c r="D76" s="8">
        <f aca="true" t="shared" si="2" ref="D76:D139">SUM(B76:C76)</f>
        <v>13085000</v>
      </c>
      <c r="E76" s="8">
        <v>26995000</v>
      </c>
      <c r="F76" s="8">
        <f aca="true" t="shared" si="3" ref="F76:F139">SUM(D76:E76)</f>
        <v>40080000</v>
      </c>
    </row>
    <row r="77" spans="1:6" ht="13.5">
      <c r="A77" s="7">
        <v>38564</v>
      </c>
      <c r="B77" s="8">
        <v>13059730</v>
      </c>
      <c r="C77" s="8">
        <v>165960</v>
      </c>
      <c r="D77" s="8">
        <f t="shared" si="2"/>
        <v>13225690</v>
      </c>
      <c r="E77" s="8">
        <v>27855600</v>
      </c>
      <c r="F77" s="8">
        <f t="shared" si="3"/>
        <v>41081290</v>
      </c>
    </row>
    <row r="78" spans="1:6" ht="13.5">
      <c r="A78" s="7">
        <v>38595</v>
      </c>
      <c r="B78" s="8">
        <v>12894000</v>
      </c>
      <c r="C78" s="8">
        <v>140000</v>
      </c>
      <c r="D78" s="8">
        <f t="shared" si="2"/>
        <v>13034000</v>
      </c>
      <c r="E78" s="8">
        <v>28452000</v>
      </c>
      <c r="F78" s="8">
        <f t="shared" si="3"/>
        <v>41486000</v>
      </c>
    </row>
    <row r="79" spans="1:6" ht="13.5">
      <c r="A79" s="7">
        <v>38625</v>
      </c>
      <c r="B79" s="8">
        <v>12938000</v>
      </c>
      <c r="C79" s="8">
        <v>35000</v>
      </c>
      <c r="D79" s="8">
        <f t="shared" si="2"/>
        <v>12973000</v>
      </c>
      <c r="E79" s="8">
        <v>27401000</v>
      </c>
      <c r="F79" s="8">
        <f t="shared" si="3"/>
        <v>40374000</v>
      </c>
    </row>
    <row r="80" spans="1:6" ht="13.5">
      <c r="A80" s="7">
        <v>38656</v>
      </c>
      <c r="B80" s="8">
        <v>13023000</v>
      </c>
      <c r="C80" s="8">
        <v>216000</v>
      </c>
      <c r="D80" s="8">
        <f t="shared" si="2"/>
        <v>13239000</v>
      </c>
      <c r="E80" s="8">
        <v>27562000</v>
      </c>
      <c r="F80" s="8">
        <f t="shared" si="3"/>
        <v>40801000</v>
      </c>
    </row>
    <row r="81" spans="1:6" ht="13.5">
      <c r="A81" s="7">
        <v>38686</v>
      </c>
      <c r="B81" s="8">
        <v>13140000</v>
      </c>
      <c r="C81" s="8">
        <v>299000</v>
      </c>
      <c r="D81" s="8">
        <f t="shared" si="2"/>
        <v>13439000</v>
      </c>
      <c r="E81" s="8">
        <v>28113000</v>
      </c>
      <c r="F81" s="8">
        <f t="shared" si="3"/>
        <v>41552000</v>
      </c>
    </row>
    <row r="82" spans="1:6" ht="13.5">
      <c r="A82" s="7">
        <v>38717</v>
      </c>
      <c r="B82" s="8">
        <v>13126000</v>
      </c>
      <c r="C82" s="8">
        <v>647000</v>
      </c>
      <c r="D82" s="8">
        <f t="shared" si="2"/>
        <v>13773000</v>
      </c>
      <c r="E82" s="8">
        <v>35645000</v>
      </c>
      <c r="F82" s="8">
        <f t="shared" si="3"/>
        <v>49418000</v>
      </c>
    </row>
    <row r="83" spans="1:6" ht="13.5">
      <c r="A83" s="7">
        <v>38748</v>
      </c>
      <c r="B83" s="8">
        <v>13330000</v>
      </c>
      <c r="C83" s="8">
        <v>1147320</v>
      </c>
      <c r="D83" s="8">
        <f t="shared" si="2"/>
        <v>14477320</v>
      </c>
      <c r="E83" s="8">
        <v>35645000</v>
      </c>
      <c r="F83" s="8">
        <f t="shared" si="3"/>
        <v>50122320</v>
      </c>
    </row>
    <row r="84" spans="1:6" ht="13.5">
      <c r="A84" s="7">
        <v>38776</v>
      </c>
      <c r="B84" s="8">
        <v>13388020</v>
      </c>
      <c r="C84" s="8">
        <v>120630</v>
      </c>
      <c r="D84" s="8">
        <f t="shared" si="2"/>
        <v>13508650</v>
      </c>
      <c r="E84" s="8">
        <v>30176000</v>
      </c>
      <c r="F84" s="8">
        <f t="shared" si="3"/>
        <v>43684650</v>
      </c>
    </row>
    <row r="85" spans="1:6" ht="13.5">
      <c r="A85" s="7">
        <v>38807</v>
      </c>
      <c r="B85" s="8">
        <v>13685000</v>
      </c>
      <c r="C85" s="8">
        <v>208200</v>
      </c>
      <c r="D85" s="8">
        <f t="shared" si="2"/>
        <v>13893200</v>
      </c>
      <c r="E85" s="8">
        <v>29714000</v>
      </c>
      <c r="F85" s="8">
        <f t="shared" si="3"/>
        <v>43607200</v>
      </c>
    </row>
    <row r="86" spans="1:6" ht="13.5">
      <c r="A86" s="7">
        <v>38837</v>
      </c>
      <c r="B86" s="8">
        <v>13897000</v>
      </c>
      <c r="C86" s="8">
        <v>355000</v>
      </c>
      <c r="D86" s="8">
        <f t="shared" si="2"/>
        <v>14252000</v>
      </c>
      <c r="E86" s="8">
        <v>30715000</v>
      </c>
      <c r="F86" s="8">
        <f t="shared" si="3"/>
        <v>44967000</v>
      </c>
    </row>
    <row r="87" spans="1:6" ht="13.5">
      <c r="A87" s="7">
        <v>38868</v>
      </c>
      <c r="B87" s="8">
        <v>13950000</v>
      </c>
      <c r="C87" s="8">
        <v>79000</v>
      </c>
      <c r="D87" s="8">
        <f t="shared" si="2"/>
        <v>14029000</v>
      </c>
      <c r="E87" s="8">
        <v>30741000</v>
      </c>
      <c r="F87" s="8">
        <f t="shared" si="3"/>
        <v>44770000</v>
      </c>
    </row>
    <row r="88" spans="1:6" ht="13.5">
      <c r="A88" s="7">
        <v>38898</v>
      </c>
      <c r="B88" s="8">
        <v>14093000</v>
      </c>
      <c r="C88" s="8">
        <v>123000</v>
      </c>
      <c r="D88" s="8">
        <f t="shared" si="2"/>
        <v>14216000</v>
      </c>
      <c r="E88" s="8">
        <v>30734000</v>
      </c>
      <c r="F88" s="8">
        <f t="shared" si="3"/>
        <v>44950000</v>
      </c>
    </row>
    <row r="89" spans="1:6" ht="13.5">
      <c r="A89" s="7">
        <v>38929</v>
      </c>
      <c r="B89" s="8">
        <v>14366000</v>
      </c>
      <c r="C89" s="8">
        <v>240000</v>
      </c>
      <c r="D89" s="8">
        <f t="shared" si="2"/>
        <v>14606000</v>
      </c>
      <c r="E89" s="8">
        <v>31801000</v>
      </c>
      <c r="F89" s="8">
        <f t="shared" si="3"/>
        <v>46407000</v>
      </c>
    </row>
    <row r="90" spans="1:6" ht="13.5">
      <c r="A90" s="7">
        <v>38960</v>
      </c>
      <c r="B90" s="8">
        <v>14491000</v>
      </c>
      <c r="C90" s="8">
        <v>155000</v>
      </c>
      <c r="D90" s="8">
        <f t="shared" si="2"/>
        <v>14646000</v>
      </c>
      <c r="E90" s="8">
        <v>32783000</v>
      </c>
      <c r="F90" s="8">
        <f t="shared" si="3"/>
        <v>47429000</v>
      </c>
    </row>
    <row r="91" spans="1:6" ht="13.5">
      <c r="A91" s="7">
        <v>38990</v>
      </c>
      <c r="B91" s="8">
        <v>14907840</v>
      </c>
      <c r="C91" s="8">
        <v>269000</v>
      </c>
      <c r="D91" s="8">
        <f t="shared" si="2"/>
        <v>15176840</v>
      </c>
      <c r="E91" s="8">
        <v>32143390</v>
      </c>
      <c r="F91" s="8">
        <f t="shared" si="3"/>
        <v>47320230</v>
      </c>
    </row>
    <row r="92" spans="1:6" ht="13.5">
      <c r="A92" s="7">
        <v>39021</v>
      </c>
      <c r="B92" s="8">
        <v>14666000</v>
      </c>
      <c r="C92" s="8">
        <v>182000</v>
      </c>
      <c r="D92" s="8">
        <f t="shared" si="2"/>
        <v>14848000</v>
      </c>
      <c r="E92" s="8">
        <v>32222000</v>
      </c>
      <c r="F92" s="8">
        <f t="shared" si="3"/>
        <v>47070000</v>
      </c>
    </row>
    <row r="93" spans="1:6" ht="13.5">
      <c r="A93" s="7">
        <v>39051</v>
      </c>
      <c r="B93" s="8">
        <v>14702000</v>
      </c>
      <c r="C93" s="8">
        <v>405000</v>
      </c>
      <c r="D93" s="8">
        <f t="shared" si="2"/>
        <v>15107000</v>
      </c>
      <c r="E93" s="8">
        <v>33219000</v>
      </c>
      <c r="F93" s="8">
        <f t="shared" si="3"/>
        <v>48326000</v>
      </c>
    </row>
    <row r="94" spans="1:6" ht="13.5">
      <c r="A94" s="7">
        <v>39082</v>
      </c>
      <c r="B94" s="8">
        <v>14822000</v>
      </c>
      <c r="C94" s="8">
        <v>836000</v>
      </c>
      <c r="D94" s="8">
        <f t="shared" si="2"/>
        <v>15658000</v>
      </c>
      <c r="E94" s="8">
        <v>42317000</v>
      </c>
      <c r="F94" s="8">
        <f t="shared" si="3"/>
        <v>57975000</v>
      </c>
    </row>
    <row r="95" spans="1:6" ht="13.5">
      <c r="A95" s="7">
        <v>39113</v>
      </c>
      <c r="B95" s="8">
        <v>15327000</v>
      </c>
      <c r="C95" s="8">
        <v>297000</v>
      </c>
      <c r="D95" s="8">
        <f t="shared" si="2"/>
        <v>15624000</v>
      </c>
      <c r="E95" s="8">
        <v>35369000</v>
      </c>
      <c r="F95" s="8">
        <f t="shared" si="3"/>
        <v>50993000</v>
      </c>
    </row>
    <row r="96" spans="1:6" ht="13.5">
      <c r="A96" s="7">
        <v>39141</v>
      </c>
      <c r="B96" s="8">
        <v>15832000</v>
      </c>
      <c r="C96" s="8">
        <v>201000</v>
      </c>
      <c r="D96" s="8">
        <f t="shared" si="2"/>
        <v>16033000</v>
      </c>
      <c r="E96" s="8">
        <v>35934000</v>
      </c>
      <c r="F96" s="8">
        <f t="shared" si="3"/>
        <v>51967000</v>
      </c>
    </row>
    <row r="97" spans="1:6" ht="13.5">
      <c r="A97" s="7">
        <v>39172</v>
      </c>
      <c r="B97" s="8">
        <v>15734000</v>
      </c>
      <c r="C97" s="8">
        <v>133000</v>
      </c>
      <c r="D97" s="8">
        <f t="shared" si="2"/>
        <v>15867000</v>
      </c>
      <c r="E97" s="8">
        <v>35956000</v>
      </c>
      <c r="F97" s="8">
        <f t="shared" si="3"/>
        <v>51823000</v>
      </c>
    </row>
    <row r="98" spans="1:6" ht="13.5">
      <c r="A98" s="7">
        <v>39202</v>
      </c>
      <c r="B98" s="8">
        <v>15775000</v>
      </c>
      <c r="C98" s="8">
        <v>113000</v>
      </c>
      <c r="D98" s="8">
        <f t="shared" si="2"/>
        <v>15888000</v>
      </c>
      <c r="E98" s="8">
        <v>35845000</v>
      </c>
      <c r="F98" s="8">
        <f t="shared" si="3"/>
        <v>51733000</v>
      </c>
    </row>
    <row r="99" spans="1:6" ht="13.5">
      <c r="A99" s="7">
        <v>39233</v>
      </c>
      <c r="B99" s="8">
        <v>15933000</v>
      </c>
      <c r="C99" s="8">
        <v>133000</v>
      </c>
      <c r="D99" s="8">
        <f t="shared" si="2"/>
        <v>16066000</v>
      </c>
      <c r="E99" s="8">
        <v>36252000</v>
      </c>
      <c r="F99" s="8">
        <f t="shared" si="3"/>
        <v>52318000</v>
      </c>
    </row>
    <row r="100" spans="1:6" ht="13.5">
      <c r="A100" s="7">
        <v>39263</v>
      </c>
      <c r="B100" s="8">
        <v>16177600</v>
      </c>
      <c r="C100" s="8">
        <v>461540</v>
      </c>
      <c r="D100" s="8">
        <f t="shared" si="2"/>
        <v>16639140</v>
      </c>
      <c r="E100" s="8">
        <v>36348300</v>
      </c>
      <c r="F100" s="8">
        <f t="shared" si="3"/>
        <v>52987440</v>
      </c>
    </row>
    <row r="101" spans="1:6" ht="13.5">
      <c r="A101" s="7">
        <v>39294</v>
      </c>
      <c r="B101" s="8">
        <v>16294000</v>
      </c>
      <c r="C101" s="8">
        <v>167000</v>
      </c>
      <c r="D101" s="8">
        <f t="shared" si="2"/>
        <v>16461000</v>
      </c>
      <c r="E101" s="8">
        <v>37892000</v>
      </c>
      <c r="F101" s="8">
        <f t="shared" si="3"/>
        <v>54353000</v>
      </c>
    </row>
    <row r="102" spans="1:6" ht="13.5">
      <c r="A102" s="7">
        <v>39325</v>
      </c>
      <c r="B102" s="8">
        <v>16546000</v>
      </c>
      <c r="C102" s="8">
        <v>95000</v>
      </c>
      <c r="D102" s="8">
        <f t="shared" si="2"/>
        <v>16641000</v>
      </c>
      <c r="E102" s="8">
        <v>38386000</v>
      </c>
      <c r="F102" s="8">
        <f t="shared" si="3"/>
        <v>55027000</v>
      </c>
    </row>
    <row r="103" spans="1:6" ht="13.5">
      <c r="A103" s="7">
        <v>39355</v>
      </c>
      <c r="B103" s="8">
        <v>16894000</v>
      </c>
      <c r="C103" s="8">
        <v>132000</v>
      </c>
      <c r="D103" s="8">
        <f t="shared" si="2"/>
        <v>17026000</v>
      </c>
      <c r="E103" s="8">
        <v>37446000</v>
      </c>
      <c r="F103" s="8">
        <f t="shared" si="3"/>
        <v>54472000</v>
      </c>
    </row>
    <row r="104" spans="1:6" ht="13.5">
      <c r="A104" s="7">
        <v>39386</v>
      </c>
      <c r="B104" s="8">
        <v>16883000</v>
      </c>
      <c r="C104" s="8">
        <v>314000</v>
      </c>
      <c r="D104" s="8">
        <f t="shared" si="2"/>
        <v>17197000</v>
      </c>
      <c r="E104" s="8">
        <v>37927000</v>
      </c>
      <c r="F104" s="8">
        <f t="shared" si="3"/>
        <v>55124000</v>
      </c>
    </row>
    <row r="105" spans="1:6" ht="13.5">
      <c r="A105" s="7">
        <v>39416</v>
      </c>
      <c r="B105" s="8">
        <v>17085000</v>
      </c>
      <c r="C105" s="8">
        <v>553000</v>
      </c>
      <c r="D105" s="8">
        <f t="shared" si="2"/>
        <v>17638000</v>
      </c>
      <c r="E105" s="8">
        <v>38422000</v>
      </c>
      <c r="F105" s="8">
        <f t="shared" si="3"/>
        <v>56060000</v>
      </c>
    </row>
    <row r="106" spans="1:6" ht="13.5">
      <c r="A106" s="7">
        <v>39447</v>
      </c>
      <c r="B106" s="8">
        <v>17260000</v>
      </c>
      <c r="C106" s="8">
        <v>776000</v>
      </c>
      <c r="D106" s="8">
        <f t="shared" si="2"/>
        <v>18036000</v>
      </c>
      <c r="E106" s="8">
        <v>47221000</v>
      </c>
      <c r="F106" s="8">
        <f t="shared" si="3"/>
        <v>65257000</v>
      </c>
    </row>
    <row r="107" spans="1:6" ht="13.5">
      <c r="A107" s="7">
        <v>39478</v>
      </c>
      <c r="B107" s="8">
        <v>17724316</v>
      </c>
      <c r="C107" s="8">
        <v>333156</v>
      </c>
      <c r="D107" s="8">
        <f t="shared" si="2"/>
        <v>18057472</v>
      </c>
      <c r="E107" s="8">
        <v>39545361.064</v>
      </c>
      <c r="F107" s="8">
        <f t="shared" si="3"/>
        <v>57602833.064</v>
      </c>
    </row>
    <row r="108" spans="1:6" ht="13.5">
      <c r="A108" s="7">
        <v>39507</v>
      </c>
      <c r="B108" s="8">
        <v>18093000</v>
      </c>
      <c r="C108" s="8">
        <v>330000</v>
      </c>
      <c r="D108" s="8">
        <f t="shared" si="2"/>
        <v>18423000</v>
      </c>
      <c r="E108" s="8">
        <v>39374000</v>
      </c>
      <c r="F108" s="8">
        <f t="shared" si="3"/>
        <v>57797000</v>
      </c>
    </row>
    <row r="109" spans="1:6" ht="13.5">
      <c r="A109" s="7">
        <v>39538</v>
      </c>
      <c r="B109" s="8">
        <v>17650039</v>
      </c>
      <c r="C109" s="8">
        <v>947052</v>
      </c>
      <c r="D109" s="8">
        <f t="shared" si="2"/>
        <v>18597091</v>
      </c>
      <c r="E109" s="8">
        <v>40245275</v>
      </c>
      <c r="F109" s="8">
        <f t="shared" si="3"/>
        <v>58842366</v>
      </c>
    </row>
    <row r="110" spans="1:6" ht="13.5">
      <c r="A110" s="7">
        <v>39568</v>
      </c>
      <c r="B110" s="8">
        <v>17922920</v>
      </c>
      <c r="C110" s="8">
        <v>210000</v>
      </c>
      <c r="D110" s="8">
        <f t="shared" si="2"/>
        <v>18132920</v>
      </c>
      <c r="E110" s="8">
        <v>39430000</v>
      </c>
      <c r="F110" s="8">
        <f t="shared" si="3"/>
        <v>57562920</v>
      </c>
    </row>
    <row r="111" spans="1:6" ht="13.5">
      <c r="A111" s="7">
        <v>39599</v>
      </c>
      <c r="B111" s="8">
        <v>17857000</v>
      </c>
      <c r="C111" s="8">
        <v>119000</v>
      </c>
      <c r="D111" s="8">
        <f t="shared" si="2"/>
        <v>17976000</v>
      </c>
      <c r="E111" s="8">
        <v>39224000</v>
      </c>
      <c r="F111" s="8">
        <f t="shared" si="3"/>
        <v>57200000</v>
      </c>
    </row>
    <row r="112" spans="1:6" ht="13.5">
      <c r="A112" s="7">
        <v>39629</v>
      </c>
      <c r="B112" s="8">
        <v>18066900</v>
      </c>
      <c r="C112" s="8">
        <v>192290</v>
      </c>
      <c r="D112" s="8">
        <f t="shared" si="2"/>
        <v>18259190</v>
      </c>
      <c r="E112" s="9">
        <v>39383780</v>
      </c>
      <c r="F112" s="8">
        <f t="shared" si="3"/>
        <v>57642970</v>
      </c>
    </row>
    <row r="113" spans="1:6" ht="13.5">
      <c r="A113" s="7">
        <v>39660</v>
      </c>
      <c r="B113" s="8">
        <v>17910000</v>
      </c>
      <c r="C113" s="8">
        <v>89000</v>
      </c>
      <c r="D113" s="8">
        <f t="shared" si="2"/>
        <v>17999000</v>
      </c>
      <c r="E113" s="9">
        <v>41269000</v>
      </c>
      <c r="F113" s="8">
        <f t="shared" si="3"/>
        <v>59268000</v>
      </c>
    </row>
    <row r="114" spans="1:6" ht="13.5">
      <c r="A114" s="7">
        <v>39691</v>
      </c>
      <c r="B114" s="8">
        <v>18067879.978</v>
      </c>
      <c r="C114" s="8">
        <v>3260969.8</v>
      </c>
      <c r="D114" s="8">
        <f t="shared" si="2"/>
        <v>21328849.778</v>
      </c>
      <c r="E114" s="9">
        <v>40348401.672</v>
      </c>
      <c r="F114" s="8">
        <f t="shared" si="3"/>
        <v>61677251.45</v>
      </c>
    </row>
    <row r="115" spans="1:6" ht="13.5">
      <c r="A115" s="7">
        <v>39721</v>
      </c>
      <c r="B115" s="8">
        <v>18400854</v>
      </c>
      <c r="C115" s="8">
        <v>228846</v>
      </c>
      <c r="D115" s="8">
        <f t="shared" si="2"/>
        <v>18629700</v>
      </c>
      <c r="E115" s="8">
        <v>38940873.99999999</v>
      </c>
      <c r="F115" s="8">
        <f t="shared" si="3"/>
        <v>57570573.99999999</v>
      </c>
    </row>
    <row r="116" spans="1:6" ht="13.5">
      <c r="A116" s="7">
        <v>39752</v>
      </c>
      <c r="B116" s="8">
        <v>18487000</v>
      </c>
      <c r="C116" s="8">
        <v>172000</v>
      </c>
      <c r="D116" s="8">
        <f t="shared" si="2"/>
        <v>18659000</v>
      </c>
      <c r="E116" s="8">
        <v>39299000</v>
      </c>
      <c r="F116" s="8">
        <f t="shared" si="3"/>
        <v>57958000</v>
      </c>
    </row>
    <row r="117" spans="1:6" ht="13.5">
      <c r="A117" s="7">
        <v>39782</v>
      </c>
      <c r="B117" s="8">
        <v>18464440</v>
      </c>
      <c r="C117" s="8">
        <v>149310</v>
      </c>
      <c r="D117" s="8">
        <f t="shared" si="2"/>
        <v>18613750</v>
      </c>
      <c r="E117" s="8">
        <v>40963650</v>
      </c>
      <c r="F117" s="8">
        <f t="shared" si="3"/>
        <v>59577400</v>
      </c>
    </row>
    <row r="118" spans="1:6" ht="13.5">
      <c r="A118" s="7">
        <v>39813</v>
      </c>
      <c r="B118" s="8">
        <v>21983370</v>
      </c>
      <c r="C118" s="8">
        <v>489570</v>
      </c>
      <c r="D118" s="8">
        <f t="shared" si="2"/>
        <v>22472940</v>
      </c>
      <c r="E118" s="8">
        <v>49025660</v>
      </c>
      <c r="F118" s="8">
        <f t="shared" si="3"/>
        <v>71498600</v>
      </c>
    </row>
    <row r="119" spans="1:6" ht="13.5">
      <c r="A119" s="7">
        <v>39844</v>
      </c>
      <c r="B119" s="8">
        <v>26966870</v>
      </c>
      <c r="C119" s="8">
        <v>194270</v>
      </c>
      <c r="D119" s="8">
        <f t="shared" si="2"/>
        <v>27161140</v>
      </c>
      <c r="E119" s="8">
        <v>41943090</v>
      </c>
      <c r="F119" s="8">
        <f t="shared" si="3"/>
        <v>69104230</v>
      </c>
    </row>
    <row r="120" spans="1:6" ht="13.5">
      <c r="A120" s="7">
        <v>39872</v>
      </c>
      <c r="B120" s="8">
        <v>29113630</v>
      </c>
      <c r="C120" s="8">
        <v>1262370</v>
      </c>
      <c r="D120" s="8">
        <f t="shared" si="2"/>
        <v>30376000</v>
      </c>
      <c r="E120" s="8">
        <v>42717280</v>
      </c>
      <c r="F120" s="8">
        <f t="shared" si="3"/>
        <v>73093280</v>
      </c>
    </row>
    <row r="121" spans="1:6" ht="13.5">
      <c r="A121" s="7">
        <v>39903</v>
      </c>
      <c r="B121" s="8">
        <v>28927010</v>
      </c>
      <c r="C121" s="8">
        <v>146830</v>
      </c>
      <c r="D121" s="8">
        <f t="shared" si="2"/>
        <v>29073840</v>
      </c>
      <c r="E121" s="8">
        <v>42128720</v>
      </c>
      <c r="F121" s="8">
        <f t="shared" si="3"/>
        <v>71202560</v>
      </c>
    </row>
    <row r="122" spans="1:6" ht="13.5">
      <c r="A122" s="7">
        <v>39933</v>
      </c>
      <c r="B122" s="8">
        <v>29433000</v>
      </c>
      <c r="C122" s="8">
        <v>144772.762</v>
      </c>
      <c r="D122" s="8">
        <f t="shared" si="2"/>
        <v>29577772.762</v>
      </c>
      <c r="E122" s="8">
        <v>42683000</v>
      </c>
      <c r="F122" s="8">
        <f t="shared" si="3"/>
        <v>72260772.762</v>
      </c>
    </row>
    <row r="123" spans="1:6" ht="13.5">
      <c r="A123" s="7">
        <v>39964</v>
      </c>
      <c r="B123" s="8">
        <v>29543000</v>
      </c>
      <c r="C123" s="8">
        <v>362000</v>
      </c>
      <c r="D123" s="8">
        <f t="shared" si="2"/>
        <v>29905000</v>
      </c>
      <c r="E123" s="8">
        <v>43171790</v>
      </c>
      <c r="F123" s="8">
        <f t="shared" si="3"/>
        <v>73076790</v>
      </c>
    </row>
    <row r="124" spans="1:6" ht="13.5">
      <c r="A124" s="7">
        <v>39994</v>
      </c>
      <c r="B124" s="8">
        <v>29429360</v>
      </c>
      <c r="C124" s="8">
        <v>61840</v>
      </c>
      <c r="D124" s="8">
        <f t="shared" si="2"/>
        <v>29491200</v>
      </c>
      <c r="E124" s="8">
        <v>43207657</v>
      </c>
      <c r="F124" s="8">
        <f t="shared" si="3"/>
        <v>72698857</v>
      </c>
    </row>
    <row r="125" spans="1:6" ht="13.5">
      <c r="A125" s="7">
        <v>40025</v>
      </c>
      <c r="B125" s="8">
        <v>28861540</v>
      </c>
      <c r="C125" s="8">
        <v>162250</v>
      </c>
      <c r="D125" s="8">
        <f t="shared" si="2"/>
        <v>29023790</v>
      </c>
      <c r="E125" s="8">
        <v>44115910</v>
      </c>
      <c r="F125" s="8">
        <f t="shared" si="3"/>
        <v>73139700</v>
      </c>
    </row>
    <row r="126" spans="1:6" ht="13.5">
      <c r="A126" s="7">
        <v>40056</v>
      </c>
      <c r="B126" s="8">
        <v>28934690</v>
      </c>
      <c r="C126" s="8">
        <v>210200</v>
      </c>
      <c r="D126" s="8">
        <f t="shared" si="2"/>
        <v>29144890</v>
      </c>
      <c r="E126" s="8">
        <v>43930940</v>
      </c>
      <c r="F126" s="8">
        <f t="shared" si="3"/>
        <v>73075830</v>
      </c>
    </row>
    <row r="127" spans="1:6" ht="13.5">
      <c r="A127" s="7">
        <v>40086</v>
      </c>
      <c r="B127" s="8">
        <v>28551560</v>
      </c>
      <c r="C127" s="8">
        <v>149860</v>
      </c>
      <c r="D127" s="8">
        <f t="shared" si="2"/>
        <v>28701420</v>
      </c>
      <c r="E127" s="8">
        <v>43427590</v>
      </c>
      <c r="F127" s="8">
        <f t="shared" si="3"/>
        <v>72129010</v>
      </c>
    </row>
    <row r="128" spans="1:6" ht="13.5">
      <c r="A128" s="7">
        <v>40117</v>
      </c>
      <c r="B128" s="8">
        <v>29408970</v>
      </c>
      <c r="C128" s="8">
        <v>305860</v>
      </c>
      <c r="D128" s="8">
        <f t="shared" si="2"/>
        <v>29714830</v>
      </c>
      <c r="E128" s="8">
        <v>43238760</v>
      </c>
      <c r="F128" s="8">
        <f t="shared" si="3"/>
        <v>72953590</v>
      </c>
    </row>
    <row r="129" spans="1:6" ht="13.5">
      <c r="A129" s="7">
        <v>40147</v>
      </c>
      <c r="B129" s="8">
        <v>29690530</v>
      </c>
      <c r="C129" s="8">
        <v>588110</v>
      </c>
      <c r="D129" s="8">
        <f t="shared" si="2"/>
        <v>30278640</v>
      </c>
      <c r="E129" s="8">
        <v>43230000</v>
      </c>
      <c r="F129" s="8">
        <f t="shared" si="3"/>
        <v>73508640</v>
      </c>
    </row>
    <row r="130" spans="1:6" ht="13.5">
      <c r="A130" s="7">
        <v>40178</v>
      </c>
      <c r="B130" s="8">
        <v>29204950</v>
      </c>
      <c r="C130" s="8">
        <v>55030</v>
      </c>
      <c r="D130" s="8">
        <f t="shared" si="2"/>
        <v>29259980</v>
      </c>
      <c r="E130" s="8">
        <v>51856190</v>
      </c>
      <c r="F130" s="8">
        <f t="shared" si="3"/>
        <v>81116170</v>
      </c>
    </row>
    <row r="131" spans="1:6" ht="13.5">
      <c r="A131" s="7">
        <v>40209</v>
      </c>
      <c r="B131" s="8">
        <v>29672270</v>
      </c>
      <c r="C131" s="8">
        <v>415920</v>
      </c>
      <c r="D131" s="8">
        <f t="shared" si="2"/>
        <v>30088190</v>
      </c>
      <c r="E131" s="8">
        <v>45884220</v>
      </c>
      <c r="F131" s="8">
        <f t="shared" si="3"/>
        <v>75972410</v>
      </c>
    </row>
    <row r="132" spans="1:6" ht="13.5">
      <c r="A132" s="7">
        <v>40237</v>
      </c>
      <c r="B132" s="8">
        <v>29794850</v>
      </c>
      <c r="C132" s="8">
        <v>1298000</v>
      </c>
      <c r="D132" s="8">
        <f t="shared" si="2"/>
        <v>31092850</v>
      </c>
      <c r="E132" s="8">
        <v>45769080</v>
      </c>
      <c r="F132" s="8">
        <f t="shared" si="3"/>
        <v>76861930</v>
      </c>
    </row>
    <row r="133" spans="1:6" ht="13.5">
      <c r="A133" s="7">
        <v>40268</v>
      </c>
      <c r="B133" s="8">
        <v>29734540</v>
      </c>
      <c r="C133" s="8">
        <v>622760</v>
      </c>
      <c r="D133" s="8">
        <f t="shared" si="2"/>
        <v>30357300</v>
      </c>
      <c r="E133" s="8">
        <v>46965149.99999999</v>
      </c>
      <c r="F133" s="8">
        <f t="shared" si="3"/>
        <v>77322450</v>
      </c>
    </row>
    <row r="134" spans="1:6" ht="13.5">
      <c r="A134" s="7">
        <v>40298</v>
      </c>
      <c r="B134" s="8">
        <v>31040600</v>
      </c>
      <c r="C134" s="8">
        <v>72200</v>
      </c>
      <c r="D134" s="8">
        <f t="shared" si="2"/>
        <v>31112800</v>
      </c>
      <c r="E134" s="8">
        <v>46540150</v>
      </c>
      <c r="F134" s="8">
        <f t="shared" si="3"/>
        <v>77652950</v>
      </c>
    </row>
    <row r="135" spans="1:6" ht="13.5">
      <c r="A135" s="7">
        <v>40329</v>
      </c>
      <c r="B135" s="8">
        <v>30780770</v>
      </c>
      <c r="C135" s="8">
        <v>2900590</v>
      </c>
      <c r="D135" s="8">
        <f t="shared" si="2"/>
        <v>33681360</v>
      </c>
      <c r="E135" s="8">
        <v>47330159.99999999</v>
      </c>
      <c r="F135" s="8">
        <f t="shared" si="3"/>
        <v>81011520</v>
      </c>
    </row>
    <row r="136" spans="1:6" ht="13.5">
      <c r="A136" s="7">
        <v>40359</v>
      </c>
      <c r="B136" s="8">
        <v>30312090</v>
      </c>
      <c r="C136" s="8">
        <v>922190</v>
      </c>
      <c r="D136" s="8">
        <f t="shared" si="2"/>
        <v>31234280</v>
      </c>
      <c r="E136" s="8">
        <v>46523560.00000001</v>
      </c>
      <c r="F136" s="8">
        <f t="shared" si="3"/>
        <v>77757840</v>
      </c>
    </row>
    <row r="137" spans="1:6" ht="13.5">
      <c r="A137" s="7">
        <v>40390</v>
      </c>
      <c r="B137" s="8">
        <v>26700850</v>
      </c>
      <c r="C137" s="8">
        <v>206730</v>
      </c>
      <c r="D137" s="8">
        <f t="shared" si="2"/>
        <v>26907580</v>
      </c>
      <c r="E137" s="8">
        <v>47569900</v>
      </c>
      <c r="F137" s="8">
        <f t="shared" si="3"/>
        <v>74477480</v>
      </c>
    </row>
    <row r="138" spans="1:6" ht="13.5">
      <c r="A138" s="7">
        <v>40421</v>
      </c>
      <c r="B138" s="8">
        <v>26796500</v>
      </c>
      <c r="C138" s="8">
        <v>819270</v>
      </c>
      <c r="D138" s="8">
        <f t="shared" si="2"/>
        <v>27615770</v>
      </c>
      <c r="E138" s="8">
        <v>47505140</v>
      </c>
      <c r="F138" s="8">
        <f t="shared" si="3"/>
        <v>75120910</v>
      </c>
    </row>
    <row r="139" spans="1:6" ht="13.5">
      <c r="A139" s="7">
        <v>40451</v>
      </c>
      <c r="B139" s="8">
        <v>26660030</v>
      </c>
      <c r="C139" s="8">
        <v>275080</v>
      </c>
      <c r="D139" s="8">
        <f t="shared" si="2"/>
        <v>26935110</v>
      </c>
      <c r="E139" s="8">
        <v>47295790</v>
      </c>
      <c r="F139" s="8">
        <f t="shared" si="3"/>
        <v>74230900</v>
      </c>
    </row>
    <row r="140" spans="1:6" ht="13.5">
      <c r="A140" s="7">
        <v>40482</v>
      </c>
      <c r="B140" s="8">
        <v>27670250</v>
      </c>
      <c r="C140" s="8">
        <v>35550</v>
      </c>
      <c r="D140" s="8">
        <f aca="true" t="shared" si="4" ref="D140:D154">SUM(B140:C140)</f>
        <v>27705800</v>
      </c>
      <c r="E140" s="8">
        <v>47359500</v>
      </c>
      <c r="F140" s="8">
        <f aca="true" t="shared" si="5" ref="F140:F154">SUM(D140:E140)</f>
        <v>75065300</v>
      </c>
    </row>
    <row r="141" spans="1:6" ht="13.5">
      <c r="A141" s="7">
        <v>40512</v>
      </c>
      <c r="B141" s="8">
        <v>27419300</v>
      </c>
      <c r="C141" s="8">
        <v>107530</v>
      </c>
      <c r="D141" s="8">
        <f t="shared" si="4"/>
        <v>27526830</v>
      </c>
      <c r="E141" s="8">
        <v>47345170</v>
      </c>
      <c r="F141" s="8">
        <f t="shared" si="5"/>
        <v>74872000</v>
      </c>
    </row>
    <row r="142" spans="1:6" ht="13.5">
      <c r="A142" s="7">
        <v>40543</v>
      </c>
      <c r="B142" s="8">
        <v>27713450</v>
      </c>
      <c r="C142" s="8">
        <v>668848</v>
      </c>
      <c r="D142" s="8">
        <f t="shared" si="4"/>
        <v>28382298</v>
      </c>
      <c r="E142" s="8">
        <v>56710719.99999999</v>
      </c>
      <c r="F142" s="8">
        <f t="shared" si="5"/>
        <v>85093018</v>
      </c>
    </row>
    <row r="143" spans="1:6" ht="13.5">
      <c r="A143" s="7">
        <v>40574</v>
      </c>
      <c r="B143" s="8">
        <v>27979170</v>
      </c>
      <c r="C143" s="8">
        <v>50000</v>
      </c>
      <c r="D143" s="8">
        <f t="shared" si="4"/>
        <v>28029170</v>
      </c>
      <c r="E143" s="8">
        <v>50351160</v>
      </c>
      <c r="F143" s="8">
        <f t="shared" si="5"/>
        <v>78380330</v>
      </c>
    </row>
    <row r="144" spans="1:6" ht="13.5">
      <c r="A144" s="7">
        <v>40602</v>
      </c>
      <c r="B144" s="8">
        <v>27861480</v>
      </c>
      <c r="C144" s="8">
        <v>235470</v>
      </c>
      <c r="D144" s="8">
        <f t="shared" si="4"/>
        <v>28096950</v>
      </c>
      <c r="E144" s="8">
        <v>49866070</v>
      </c>
      <c r="F144" s="8">
        <f t="shared" si="5"/>
        <v>77963020</v>
      </c>
    </row>
    <row r="145" spans="1:6" ht="13.5">
      <c r="A145" s="7">
        <v>40633</v>
      </c>
      <c r="B145" s="8">
        <v>27494490</v>
      </c>
      <c r="C145" s="8">
        <v>1114280</v>
      </c>
      <c r="D145" s="8">
        <f t="shared" si="4"/>
        <v>28608770</v>
      </c>
      <c r="E145" s="8">
        <v>50310420</v>
      </c>
      <c r="F145" s="8">
        <f t="shared" si="5"/>
        <v>78919190</v>
      </c>
    </row>
    <row r="146" spans="1:7" ht="13.5">
      <c r="A146" s="7">
        <v>40663</v>
      </c>
      <c r="B146" s="8">
        <v>28801830</v>
      </c>
      <c r="C146" s="8">
        <v>53300</v>
      </c>
      <c r="D146" s="8">
        <f t="shared" si="4"/>
        <v>28855130</v>
      </c>
      <c r="E146" s="8">
        <v>52544170</v>
      </c>
      <c r="F146" s="8">
        <f t="shared" si="5"/>
        <v>81399300</v>
      </c>
      <c r="G146" s="10"/>
    </row>
    <row r="147" spans="1:6" ht="13.5">
      <c r="A147" s="7">
        <v>40694</v>
      </c>
      <c r="B147" s="8">
        <v>28826650</v>
      </c>
      <c r="C147" s="8">
        <v>88632</v>
      </c>
      <c r="D147" s="8">
        <f t="shared" si="4"/>
        <v>28915282</v>
      </c>
      <c r="E147" s="8">
        <v>50442570</v>
      </c>
      <c r="F147" s="8">
        <f t="shared" si="5"/>
        <v>79357852</v>
      </c>
    </row>
    <row r="148" spans="1:6" ht="13.5">
      <c r="A148" s="7">
        <v>40724</v>
      </c>
      <c r="B148" s="8">
        <v>28913650</v>
      </c>
      <c r="C148" s="8">
        <v>760120</v>
      </c>
      <c r="D148" s="8">
        <f t="shared" si="4"/>
        <v>29673770</v>
      </c>
      <c r="E148" s="8">
        <v>50886780</v>
      </c>
      <c r="F148" s="8">
        <f t="shared" si="5"/>
        <v>80560550</v>
      </c>
    </row>
    <row r="149" spans="1:6" ht="13.5">
      <c r="A149" s="7">
        <v>40755</v>
      </c>
      <c r="B149" s="8">
        <v>28948731</v>
      </c>
      <c r="C149" s="8">
        <v>112841</v>
      </c>
      <c r="D149" s="8">
        <f t="shared" si="4"/>
        <v>29061572</v>
      </c>
      <c r="E149" s="8">
        <v>52381859.900000006</v>
      </c>
      <c r="F149" s="8">
        <f t="shared" si="5"/>
        <v>81443431.9</v>
      </c>
    </row>
    <row r="150" spans="1:6" ht="13.5">
      <c r="A150" s="7">
        <v>40786</v>
      </c>
      <c r="B150" s="8">
        <v>28692060</v>
      </c>
      <c r="C150" s="8">
        <v>582440</v>
      </c>
      <c r="D150" s="8">
        <f t="shared" si="4"/>
        <v>29274500</v>
      </c>
      <c r="E150" s="8">
        <v>52932740</v>
      </c>
      <c r="F150" s="8">
        <f t="shared" si="5"/>
        <v>82207240</v>
      </c>
    </row>
    <row r="151" spans="1:6" ht="13.5">
      <c r="A151" s="7">
        <v>40816</v>
      </c>
      <c r="B151" s="8">
        <v>29374470</v>
      </c>
      <c r="C151" s="8">
        <v>212270</v>
      </c>
      <c r="D151" s="8">
        <f t="shared" si="4"/>
        <v>29586740</v>
      </c>
      <c r="E151" s="8">
        <v>50892670</v>
      </c>
      <c r="F151" s="8">
        <f t="shared" si="5"/>
        <v>80479410</v>
      </c>
    </row>
    <row r="152" spans="1:6" ht="13.5">
      <c r="A152" s="7">
        <v>40847</v>
      </c>
      <c r="B152" s="8">
        <v>29230850</v>
      </c>
      <c r="C152" s="8">
        <v>439120</v>
      </c>
      <c r="D152" s="8">
        <f t="shared" si="4"/>
        <v>29669970</v>
      </c>
      <c r="E152" s="8">
        <v>50927680</v>
      </c>
      <c r="F152" s="8">
        <f t="shared" si="5"/>
        <v>80597650</v>
      </c>
    </row>
    <row r="153" spans="1:6" ht="13.5">
      <c r="A153" s="7">
        <v>40877</v>
      </c>
      <c r="B153" s="8">
        <v>28566843.955000002</v>
      </c>
      <c r="C153" s="8">
        <v>471223</v>
      </c>
      <c r="D153" s="8">
        <f t="shared" si="4"/>
        <v>29038066.955000002</v>
      </c>
      <c r="E153" s="8">
        <v>52258630</v>
      </c>
      <c r="F153" s="8">
        <f t="shared" si="5"/>
        <v>81296696.955</v>
      </c>
    </row>
    <row r="154" spans="1:6" ht="13.5">
      <c r="A154" s="7">
        <v>40908</v>
      </c>
      <c r="B154" s="8">
        <v>28822700</v>
      </c>
      <c r="C154" s="8">
        <v>240730</v>
      </c>
      <c r="D154" s="8">
        <f t="shared" si="4"/>
        <v>29063430</v>
      </c>
      <c r="E154" s="8">
        <v>62646680</v>
      </c>
      <c r="F154" s="8">
        <f t="shared" si="5"/>
        <v>91710110</v>
      </c>
    </row>
    <row r="155" spans="1:6" ht="13.5">
      <c r="A155" s="7">
        <v>40939</v>
      </c>
      <c r="B155" s="8">
        <v>29887280</v>
      </c>
      <c r="C155" s="8">
        <v>115730</v>
      </c>
      <c r="D155" s="8">
        <v>30003010</v>
      </c>
      <c r="E155" s="8">
        <v>53561380</v>
      </c>
      <c r="F155" s="8">
        <v>83564390</v>
      </c>
    </row>
    <row r="156" spans="1:6" ht="13.5">
      <c r="A156" s="7">
        <v>40968</v>
      </c>
      <c r="B156" s="8">
        <v>30228320</v>
      </c>
      <c r="C156" s="8">
        <v>200900</v>
      </c>
      <c r="D156" s="8">
        <v>30429220</v>
      </c>
      <c r="E156" s="8">
        <v>54521520</v>
      </c>
      <c r="F156" s="8">
        <v>84950739.99999999</v>
      </c>
    </row>
    <row r="157" spans="1:6" ht="13.5">
      <c r="A157" s="7">
        <v>40999</v>
      </c>
      <c r="B157" s="8">
        <v>29847386</v>
      </c>
      <c r="C157" s="8">
        <v>194177</v>
      </c>
      <c r="D157" s="8">
        <v>30041563</v>
      </c>
      <c r="E157" s="8">
        <v>53655109.99999999</v>
      </c>
      <c r="F157" s="8">
        <v>83696673</v>
      </c>
    </row>
    <row r="158" spans="1:6" ht="13.5">
      <c r="A158" s="7">
        <v>41029</v>
      </c>
      <c r="B158" s="8">
        <v>30530880</v>
      </c>
      <c r="C158" s="8">
        <v>366530</v>
      </c>
      <c r="D158" s="8">
        <v>30897410</v>
      </c>
      <c r="E158" s="8">
        <v>54069170</v>
      </c>
      <c r="F158" s="8">
        <v>84966580</v>
      </c>
    </row>
    <row r="159" spans="1:6" ht="13.5">
      <c r="A159" s="7">
        <v>41060</v>
      </c>
      <c r="B159" s="8">
        <v>29879470</v>
      </c>
      <c r="C159" s="8">
        <v>155530</v>
      </c>
      <c r="D159" s="8">
        <v>30035000</v>
      </c>
      <c r="E159" s="8">
        <v>53703060.00000001</v>
      </c>
      <c r="F159" s="8">
        <v>83738060</v>
      </c>
    </row>
    <row r="160" spans="1:6" ht="13.5">
      <c r="A160" s="7">
        <v>41090</v>
      </c>
      <c r="B160" s="8">
        <v>30180470</v>
      </c>
      <c r="C160" s="8">
        <v>133610</v>
      </c>
      <c r="D160" s="8">
        <v>30314080</v>
      </c>
      <c r="E160" s="8">
        <v>54023290</v>
      </c>
      <c r="F160" s="8">
        <v>84337370</v>
      </c>
    </row>
    <row r="161" spans="1:6" ht="13.5">
      <c r="A161" s="7">
        <v>41121</v>
      </c>
      <c r="B161" s="8">
        <v>30244410</v>
      </c>
      <c r="C161" s="8">
        <v>487870</v>
      </c>
      <c r="D161" s="8">
        <v>30732280</v>
      </c>
      <c r="E161" s="8">
        <v>56425580</v>
      </c>
      <c r="F161" s="8">
        <v>87157860</v>
      </c>
    </row>
    <row r="162" spans="1:6" ht="13.5">
      <c r="A162" s="7">
        <v>41152</v>
      </c>
      <c r="B162" s="11">
        <v>30007050</v>
      </c>
      <c r="C162" s="11">
        <v>225840</v>
      </c>
      <c r="D162" s="11">
        <v>30232890</v>
      </c>
      <c r="E162" s="11">
        <v>56042180</v>
      </c>
      <c r="F162" s="11">
        <v>86275070</v>
      </c>
    </row>
    <row r="163" spans="1:6" ht="13.5">
      <c r="A163" s="7">
        <v>41182</v>
      </c>
      <c r="B163" s="11">
        <v>30863980</v>
      </c>
      <c r="C163" s="11">
        <v>332720</v>
      </c>
      <c r="D163" s="11">
        <v>31196700</v>
      </c>
      <c r="E163" s="11">
        <v>53997170</v>
      </c>
      <c r="F163" s="11">
        <v>85193870</v>
      </c>
    </row>
    <row r="164" spans="1:6" ht="13.5">
      <c r="A164" s="7">
        <v>41213</v>
      </c>
      <c r="B164" s="11">
        <v>31283200</v>
      </c>
      <c r="C164" s="11">
        <v>138510</v>
      </c>
      <c r="D164" s="11">
        <v>31421710</v>
      </c>
      <c r="E164" s="11">
        <v>55066340</v>
      </c>
      <c r="F164" s="11">
        <v>86488049.99999999</v>
      </c>
    </row>
    <row r="165" spans="1:6" ht="13.5">
      <c r="A165" s="7">
        <v>41243</v>
      </c>
      <c r="B165" s="11">
        <v>31681060</v>
      </c>
      <c r="C165" s="11">
        <v>1820070</v>
      </c>
      <c r="D165" s="11">
        <v>33501130.000000004</v>
      </c>
      <c r="E165" s="11">
        <v>54274080</v>
      </c>
      <c r="F165" s="11">
        <v>87775210</v>
      </c>
    </row>
    <row r="166" spans="1:6" ht="13.5">
      <c r="A166" s="7">
        <v>41274</v>
      </c>
      <c r="B166" s="11">
        <v>31808860</v>
      </c>
      <c r="C166" s="11">
        <v>1155460</v>
      </c>
      <c r="D166" s="11">
        <v>32964320</v>
      </c>
      <c r="E166" s="11">
        <v>64684140</v>
      </c>
      <c r="F166" s="11">
        <v>97648459.99999999</v>
      </c>
    </row>
    <row r="167" spans="1:6" ht="13.5">
      <c r="A167" s="7">
        <v>41305</v>
      </c>
      <c r="B167" s="11">
        <v>32414040</v>
      </c>
      <c r="C167" s="11">
        <v>156180</v>
      </c>
      <c r="D167" s="11">
        <v>32570220</v>
      </c>
      <c r="E167" s="11">
        <v>55997579.99999999</v>
      </c>
      <c r="F167" s="11">
        <v>88567799.99999999</v>
      </c>
    </row>
    <row r="168" spans="1:6" ht="13.5">
      <c r="A168" s="7">
        <v>41333</v>
      </c>
      <c r="B168" s="11">
        <v>32645776</v>
      </c>
      <c r="C168" s="11">
        <v>121467</v>
      </c>
      <c r="D168" s="11">
        <v>32767243.000000004</v>
      </c>
      <c r="E168" s="11">
        <v>55614085</v>
      </c>
      <c r="F168" s="11">
        <v>88381328.00000001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3.5">
      <c r="A1" s="4" t="s">
        <v>12</v>
      </c>
    </row>
    <row r="2" ht="13.5">
      <c r="A2" s="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7" sqref="B117"/>
    </sheetView>
  </sheetViews>
  <sheetFormatPr defaultColWidth="8.8515625" defaultRowHeight="12.75"/>
  <cols>
    <col min="1" max="1" width="8.8515625" style="2" customWidth="1"/>
    <col min="2" max="2" width="17.140625" style="2" customWidth="1"/>
    <col min="3" max="3" width="12.57421875" style="2" customWidth="1"/>
    <col min="4" max="4" width="12.7109375" style="2" customWidth="1"/>
    <col min="5" max="5" width="13.28125" style="2" customWidth="1"/>
    <col min="6" max="6" width="14.7109375" style="2" customWidth="1"/>
    <col min="7" max="16384" width="8.8515625" style="2" customWidth="1"/>
  </cols>
  <sheetData>
    <row r="1" spans="2:5" ht="15.75">
      <c r="B1" s="55" t="s">
        <v>0</v>
      </c>
      <c r="C1" s="55"/>
      <c r="D1" s="55"/>
      <c r="E1" s="55"/>
    </row>
    <row r="4" spans="1:4" ht="12.75">
      <c r="A4" s="56" t="s">
        <v>11</v>
      </c>
      <c r="B4" s="56"/>
      <c r="C4" s="56"/>
      <c r="D4" s="56"/>
    </row>
    <row r="5" spans="2:4" ht="12.75">
      <c r="B5" s="1"/>
      <c r="C5" s="1"/>
      <c r="D5" s="2" t="s">
        <v>31</v>
      </c>
    </row>
    <row r="6" spans="1:6" ht="12.75">
      <c r="A6" s="1" t="s">
        <v>41</v>
      </c>
      <c r="B6" s="1" t="s">
        <v>42</v>
      </c>
      <c r="C6" s="1" t="s">
        <v>33</v>
      </c>
      <c r="D6" s="1"/>
      <c r="E6" s="1" t="s">
        <v>32</v>
      </c>
      <c r="F6" s="1"/>
    </row>
    <row r="7" spans="1:6" ht="12.75">
      <c r="A7" s="1" t="s">
        <v>34</v>
      </c>
      <c r="B7" s="1" t="s">
        <v>36</v>
      </c>
      <c r="C7" s="1" t="s">
        <v>37</v>
      </c>
      <c r="D7" s="1" t="s">
        <v>10</v>
      </c>
      <c r="E7" s="1" t="s">
        <v>35</v>
      </c>
      <c r="F7" s="1"/>
    </row>
    <row r="9" spans="1:6" ht="12.75">
      <c r="A9" s="1">
        <v>1992</v>
      </c>
      <c r="B9" s="12"/>
      <c r="C9" s="12"/>
      <c r="D9" s="12"/>
      <c r="E9" s="12"/>
      <c r="F9" s="12"/>
    </row>
    <row r="10" spans="1:6" ht="12.75">
      <c r="A10" s="2" t="s">
        <v>3</v>
      </c>
      <c r="B10" s="12"/>
      <c r="C10" s="12"/>
      <c r="D10" s="12"/>
      <c r="E10" s="12"/>
      <c r="F10" s="12"/>
    </row>
    <row r="11" spans="1:6" ht="12.75">
      <c r="A11" s="2" t="s">
        <v>4</v>
      </c>
      <c r="B11" s="12"/>
      <c r="C11" s="12"/>
      <c r="D11" s="12"/>
      <c r="E11" s="12"/>
      <c r="F11" s="12"/>
    </row>
    <row r="12" spans="1:6" ht="12.75">
      <c r="A12" s="2" t="s">
        <v>1</v>
      </c>
      <c r="B12" s="12"/>
      <c r="C12" s="12"/>
      <c r="D12" s="12"/>
      <c r="E12" s="12"/>
      <c r="F12" s="12"/>
    </row>
    <row r="13" spans="1:6" ht="12.75">
      <c r="A13" s="2" t="s">
        <v>5</v>
      </c>
      <c r="B13" s="12"/>
      <c r="C13" s="12"/>
      <c r="D13" s="12"/>
      <c r="E13" s="12"/>
      <c r="F13" s="12"/>
    </row>
    <row r="14" spans="1:6" ht="12.75">
      <c r="A14" s="2" t="s">
        <v>6</v>
      </c>
      <c r="B14" s="12"/>
      <c r="C14" s="12"/>
      <c r="D14" s="12"/>
      <c r="E14" s="12"/>
      <c r="F14" s="12"/>
    </row>
    <row r="15" spans="1:6" ht="12.75">
      <c r="A15" s="2" t="s">
        <v>39</v>
      </c>
      <c r="B15" s="12"/>
      <c r="C15" s="12"/>
      <c r="D15" s="12"/>
      <c r="E15" s="12"/>
      <c r="F15" s="12"/>
    </row>
    <row r="16" spans="1:6" ht="12.75">
      <c r="A16" s="2" t="s">
        <v>40</v>
      </c>
      <c r="B16" s="12"/>
      <c r="C16" s="12"/>
      <c r="D16" s="12"/>
      <c r="E16" s="12"/>
      <c r="F16" s="12"/>
    </row>
    <row r="17" spans="1:6" ht="12.75">
      <c r="A17" s="2" t="s">
        <v>7</v>
      </c>
      <c r="B17" s="12"/>
      <c r="C17" s="12"/>
      <c r="D17" s="12"/>
      <c r="E17" s="12"/>
      <c r="F17" s="12"/>
    </row>
    <row r="18" spans="1:6" ht="12.75">
      <c r="A18" s="2" t="s">
        <v>38</v>
      </c>
      <c r="B18" s="12">
        <v>5729</v>
      </c>
      <c r="C18" s="12">
        <v>1339</v>
      </c>
      <c r="D18" s="12">
        <v>7068</v>
      </c>
      <c r="E18" s="12">
        <v>3094</v>
      </c>
      <c r="F18" s="12"/>
    </row>
    <row r="19" spans="1:6" ht="12.75">
      <c r="A19" s="2" t="s">
        <v>8</v>
      </c>
      <c r="B19" s="12">
        <v>5976</v>
      </c>
      <c r="C19" s="12">
        <v>1049</v>
      </c>
      <c r="D19" s="12">
        <v>7025</v>
      </c>
      <c r="E19" s="12">
        <v>3221</v>
      </c>
      <c r="F19" s="12"/>
    </row>
    <row r="20" spans="1:6" ht="12.75">
      <c r="A20" s="2" t="s">
        <v>9</v>
      </c>
      <c r="B20" s="12">
        <v>6212</v>
      </c>
      <c r="C20" s="12">
        <v>563</v>
      </c>
      <c r="D20" s="12">
        <v>6775</v>
      </c>
      <c r="E20" s="12">
        <v>3402</v>
      </c>
      <c r="F20" s="12"/>
    </row>
    <row r="21" spans="1:6" ht="12.75">
      <c r="A21" s="2" t="s">
        <v>2</v>
      </c>
      <c r="B21" s="12">
        <v>6413</v>
      </c>
      <c r="C21" s="12">
        <v>257</v>
      </c>
      <c r="D21" s="12">
        <v>6670</v>
      </c>
      <c r="E21" s="12">
        <v>4198</v>
      </c>
      <c r="F21" s="12"/>
    </row>
    <row r="22" spans="2:6" ht="12.75">
      <c r="B22" s="12"/>
      <c r="C22" s="12"/>
      <c r="D22" s="12"/>
      <c r="E22" s="12"/>
      <c r="F22" s="12"/>
    </row>
    <row r="23" spans="1:6" ht="12.75">
      <c r="A23" s="1">
        <v>1993</v>
      </c>
      <c r="B23" s="12"/>
      <c r="C23" s="12"/>
      <c r="D23" s="12"/>
      <c r="E23" s="12"/>
      <c r="F23" s="12"/>
    </row>
    <row r="24" spans="1:6" ht="12.75">
      <c r="A24" s="2" t="s">
        <v>3</v>
      </c>
      <c r="B24" s="12">
        <v>6833</v>
      </c>
      <c r="C24" s="12">
        <v>948</v>
      </c>
      <c r="D24" s="12">
        <v>7781</v>
      </c>
      <c r="E24" s="12">
        <v>3751</v>
      </c>
      <c r="F24" s="12"/>
    </row>
    <row r="25" spans="1:6" ht="12.75">
      <c r="A25" s="2" t="s">
        <v>4</v>
      </c>
      <c r="B25" s="12">
        <v>6934</v>
      </c>
      <c r="C25" s="12">
        <v>-46</v>
      </c>
      <c r="D25" s="12">
        <v>6888</v>
      </c>
      <c r="E25" s="12">
        <v>3709</v>
      </c>
      <c r="F25" s="12"/>
    </row>
    <row r="26" spans="1:6" ht="12.75">
      <c r="A26" s="2" t="s">
        <v>1</v>
      </c>
      <c r="B26" s="12">
        <v>7120</v>
      </c>
      <c r="C26" s="12">
        <v>174</v>
      </c>
      <c r="D26" s="12">
        <v>7294</v>
      </c>
      <c r="E26" s="12">
        <v>3835</v>
      </c>
      <c r="F26" s="12"/>
    </row>
    <row r="27" spans="1:6" ht="12.75">
      <c r="A27" s="2" t="s">
        <v>5</v>
      </c>
      <c r="B27" s="12">
        <v>7102</v>
      </c>
      <c r="C27" s="12">
        <v>645</v>
      </c>
      <c r="D27" s="12">
        <v>7747</v>
      </c>
      <c r="E27" s="12">
        <v>4054</v>
      </c>
      <c r="F27" s="12"/>
    </row>
    <row r="28" spans="1:6" ht="12.75">
      <c r="A28" s="2" t="s">
        <v>6</v>
      </c>
      <c r="B28" s="12">
        <v>7129</v>
      </c>
      <c r="C28" s="12">
        <v>527</v>
      </c>
      <c r="D28" s="12">
        <v>7656</v>
      </c>
      <c r="E28" s="12">
        <v>4095</v>
      </c>
      <c r="F28" s="12"/>
    </row>
    <row r="29" spans="1:6" ht="12.75">
      <c r="A29" s="2" t="s">
        <v>39</v>
      </c>
      <c r="B29" s="3">
        <v>7392</v>
      </c>
      <c r="C29" s="3">
        <v>454</v>
      </c>
      <c r="D29" s="12">
        <v>7846</v>
      </c>
      <c r="E29" s="3">
        <v>4102</v>
      </c>
      <c r="F29" s="12"/>
    </row>
    <row r="30" spans="1:6" ht="12.75">
      <c r="A30" s="2" t="s">
        <v>40</v>
      </c>
      <c r="B30" s="3">
        <v>7640</v>
      </c>
      <c r="C30" s="3">
        <v>57</v>
      </c>
      <c r="D30" s="12">
        <v>7697</v>
      </c>
      <c r="E30" s="3">
        <v>4512</v>
      </c>
      <c r="F30" s="12"/>
    </row>
    <row r="31" spans="1:6" ht="12.75">
      <c r="A31" s="2" t="s">
        <v>7</v>
      </c>
      <c r="B31" s="12">
        <v>7973</v>
      </c>
      <c r="C31" s="12">
        <v>84</v>
      </c>
      <c r="D31" s="12">
        <v>8057</v>
      </c>
      <c r="E31" s="12">
        <v>4475</v>
      </c>
      <c r="F31" s="12"/>
    </row>
    <row r="32" spans="1:6" ht="12.75">
      <c r="A32" s="2" t="s">
        <v>43</v>
      </c>
      <c r="B32" s="12">
        <v>8159</v>
      </c>
      <c r="C32" s="12">
        <v>16</v>
      </c>
      <c r="D32" s="12">
        <v>8175</v>
      </c>
      <c r="E32" s="12">
        <v>4414</v>
      </c>
      <c r="F32" s="12"/>
    </row>
    <row r="33" spans="1:6" ht="12.75">
      <c r="A33" s="2" t="s">
        <v>8</v>
      </c>
      <c r="B33" s="12">
        <v>8010</v>
      </c>
      <c r="C33" s="12">
        <v>142</v>
      </c>
      <c r="D33" s="12">
        <v>8152</v>
      </c>
      <c r="E33" s="12">
        <v>4683</v>
      </c>
      <c r="F33" s="12"/>
    </row>
    <row r="34" spans="1:6" ht="12.75">
      <c r="A34" s="2" t="s">
        <v>9</v>
      </c>
      <c r="B34" s="3">
        <v>8316</v>
      </c>
      <c r="C34" s="3">
        <v>91</v>
      </c>
      <c r="D34" s="12">
        <v>8407</v>
      </c>
      <c r="E34" s="3">
        <v>4713</v>
      </c>
      <c r="F34" s="12"/>
    </row>
    <row r="35" spans="1:6" ht="12.75">
      <c r="A35" s="2" t="s">
        <v>2</v>
      </c>
      <c r="B35" s="12">
        <v>8488</v>
      </c>
      <c r="C35" s="12">
        <v>31</v>
      </c>
      <c r="D35" s="12">
        <v>8519</v>
      </c>
      <c r="E35" s="12">
        <v>5844</v>
      </c>
      <c r="F35" s="12"/>
    </row>
    <row r="36" spans="2:6" ht="12.75">
      <c r="B36" s="12"/>
      <c r="C36" s="12"/>
      <c r="D36" s="12"/>
      <c r="E36" s="12"/>
      <c r="F36" s="12"/>
    </row>
    <row r="37" spans="1:6" ht="12.75">
      <c r="A37" s="1">
        <v>1994</v>
      </c>
      <c r="B37" s="12"/>
      <c r="C37" s="12"/>
      <c r="D37" s="12"/>
      <c r="E37" s="12"/>
      <c r="F37" s="12"/>
    </row>
    <row r="38" spans="1:6" ht="12.75">
      <c r="A38" s="2" t="s">
        <v>3</v>
      </c>
      <c r="B38" s="12">
        <v>8644</v>
      </c>
      <c r="C38" s="12">
        <v>808</v>
      </c>
      <c r="D38" s="12">
        <v>9452</v>
      </c>
      <c r="E38" s="12">
        <v>5197</v>
      </c>
      <c r="F38" s="12"/>
    </row>
    <row r="39" spans="1:6" ht="12.75">
      <c r="A39" s="2" t="s">
        <v>4</v>
      </c>
      <c r="B39" s="12">
        <v>8939</v>
      </c>
      <c r="C39" s="12">
        <v>348</v>
      </c>
      <c r="D39" s="12">
        <v>9287</v>
      </c>
      <c r="E39" s="12">
        <v>5049</v>
      </c>
      <c r="F39" s="12"/>
    </row>
    <row r="40" spans="1:6" ht="12.75">
      <c r="A40" s="2" t="s">
        <v>44</v>
      </c>
      <c r="B40" s="12">
        <v>9231</v>
      </c>
      <c r="C40" s="12">
        <v>129</v>
      </c>
      <c r="D40" s="12">
        <v>9360</v>
      </c>
      <c r="E40" s="12">
        <v>5330</v>
      </c>
      <c r="F40" s="12"/>
    </row>
    <row r="41" spans="1:6" ht="12.75">
      <c r="A41" s="2" t="s">
        <v>45</v>
      </c>
      <c r="B41" s="12">
        <v>9510</v>
      </c>
      <c r="C41" s="12">
        <v>612</v>
      </c>
      <c r="D41" s="12">
        <v>10122</v>
      </c>
      <c r="E41" s="12">
        <v>5153</v>
      </c>
      <c r="F41" s="12"/>
    </row>
    <row r="42" spans="1:6" ht="12.75">
      <c r="A42" s="2" t="s">
        <v>6</v>
      </c>
      <c r="B42" s="12">
        <v>9529</v>
      </c>
      <c r="C42" s="12">
        <v>58</v>
      </c>
      <c r="D42" s="12">
        <v>9587</v>
      </c>
      <c r="E42" s="12">
        <v>5147</v>
      </c>
      <c r="F42" s="12"/>
    </row>
    <row r="43" spans="1:6" ht="12.75">
      <c r="A43" s="2" t="s">
        <v>46</v>
      </c>
      <c r="B43" s="12">
        <v>9763</v>
      </c>
      <c r="C43" s="12">
        <v>10</v>
      </c>
      <c r="D43" s="12">
        <v>9773</v>
      </c>
      <c r="E43" s="12">
        <v>5317</v>
      </c>
      <c r="F43" s="12"/>
    </row>
    <row r="44" spans="1:6" ht="12.75">
      <c r="A44" s="2" t="s">
        <v>47</v>
      </c>
      <c r="B44" s="12">
        <v>9806</v>
      </c>
      <c r="C44" s="12">
        <v>432</v>
      </c>
      <c r="D44" s="12">
        <v>10238</v>
      </c>
      <c r="E44" s="12">
        <v>5677</v>
      </c>
      <c r="F44" s="12"/>
    </row>
    <row r="45" spans="1:6" ht="12.75">
      <c r="A45" s="2" t="s">
        <v>48</v>
      </c>
      <c r="B45" s="12">
        <v>9978</v>
      </c>
      <c r="C45" s="12">
        <v>1059</v>
      </c>
      <c r="D45" s="12">
        <v>11037</v>
      </c>
      <c r="E45" s="12">
        <v>5776</v>
      </c>
      <c r="F45" s="12"/>
    </row>
    <row r="46" spans="1:6" ht="12.75">
      <c r="A46" s="2" t="s">
        <v>49</v>
      </c>
      <c r="B46" s="12">
        <v>10651</v>
      </c>
      <c r="C46" s="12">
        <v>948</v>
      </c>
      <c r="D46" s="12">
        <v>11599</v>
      </c>
      <c r="E46" s="12">
        <v>5808</v>
      </c>
      <c r="F46" s="12"/>
    </row>
    <row r="47" spans="1:6" ht="12.75">
      <c r="A47" s="2" t="s">
        <v>50</v>
      </c>
      <c r="B47" s="12">
        <v>11081</v>
      </c>
      <c r="C47" s="12">
        <v>317</v>
      </c>
      <c r="D47" s="12">
        <v>11398</v>
      </c>
      <c r="E47" s="12">
        <v>6183</v>
      </c>
      <c r="F47" s="12"/>
    </row>
    <row r="48" spans="1:6" ht="12.75">
      <c r="A48" s="2" t="s">
        <v>9</v>
      </c>
      <c r="B48" s="12">
        <v>11485</v>
      </c>
      <c r="C48" s="12">
        <v>1161</v>
      </c>
      <c r="D48" s="12">
        <v>12646</v>
      </c>
      <c r="E48" s="12">
        <v>6397</v>
      </c>
      <c r="F48" s="12"/>
    </row>
    <row r="49" spans="1:6" ht="12.75">
      <c r="A49" s="2" t="s">
        <v>51</v>
      </c>
      <c r="B49" s="12">
        <v>11709</v>
      </c>
      <c r="C49" s="12">
        <v>528</v>
      </c>
      <c r="D49" s="12">
        <v>12237</v>
      </c>
      <c r="E49" s="12">
        <v>8273</v>
      </c>
      <c r="F49" s="12"/>
    </row>
    <row r="50" ht="12.75">
      <c r="F50" s="12"/>
    </row>
    <row r="51" spans="1:6" ht="12.75">
      <c r="A51" s="1">
        <v>1995</v>
      </c>
      <c r="F51" s="12"/>
    </row>
    <row r="52" spans="1:6" ht="12.75">
      <c r="A52" s="2" t="s">
        <v>3</v>
      </c>
      <c r="B52" s="12">
        <v>12296</v>
      </c>
      <c r="C52" s="2">
        <v>720</v>
      </c>
      <c r="D52" s="12">
        <v>13016</v>
      </c>
      <c r="E52" s="12">
        <v>7039</v>
      </c>
      <c r="F52" s="12"/>
    </row>
    <row r="53" spans="1:6" ht="12.75">
      <c r="A53" s="2" t="s">
        <v>4</v>
      </c>
      <c r="B53" s="12">
        <v>13013</v>
      </c>
      <c r="C53" s="2">
        <v>386</v>
      </c>
      <c r="D53" s="12">
        <v>13399</v>
      </c>
      <c r="E53" s="12">
        <v>7012</v>
      </c>
      <c r="F53" s="12"/>
    </row>
    <row r="54" spans="1:6" ht="12.75">
      <c r="A54" s="2" t="s">
        <v>44</v>
      </c>
      <c r="B54" s="12">
        <v>13437</v>
      </c>
      <c r="C54" s="2">
        <v>134</v>
      </c>
      <c r="D54" s="12">
        <v>13571</v>
      </c>
      <c r="E54" s="12">
        <v>7374</v>
      </c>
      <c r="F54" s="12"/>
    </row>
    <row r="55" spans="1:6" ht="12.75">
      <c r="A55" s="2" t="s">
        <v>45</v>
      </c>
      <c r="B55" s="12">
        <v>14025</v>
      </c>
      <c r="C55" s="2">
        <v>341</v>
      </c>
      <c r="D55" s="12">
        <v>14366</v>
      </c>
      <c r="E55" s="12">
        <v>7576</v>
      </c>
      <c r="F55" s="12"/>
    </row>
    <row r="56" spans="1:6" ht="12.75">
      <c r="A56" s="2" t="s">
        <v>6</v>
      </c>
      <c r="B56" s="12">
        <v>13653</v>
      </c>
      <c r="C56" s="2">
        <v>204</v>
      </c>
      <c r="D56" s="12">
        <v>13857</v>
      </c>
      <c r="E56" s="12">
        <v>7470</v>
      </c>
      <c r="F56" s="12"/>
    </row>
    <row r="57" spans="1:6" ht="12.75">
      <c r="A57" s="2" t="s">
        <v>46</v>
      </c>
      <c r="B57" s="12">
        <v>13620</v>
      </c>
      <c r="C57" s="2">
        <v>515</v>
      </c>
      <c r="D57" s="12">
        <v>14135</v>
      </c>
      <c r="E57" s="12">
        <v>7664</v>
      </c>
      <c r="F57" s="12"/>
    </row>
    <row r="58" spans="1:6" ht="12.75">
      <c r="A58" s="2" t="s">
        <v>47</v>
      </c>
      <c r="B58" s="12">
        <v>14077</v>
      </c>
      <c r="C58" s="2">
        <v>61</v>
      </c>
      <c r="D58" s="12">
        <v>14138</v>
      </c>
      <c r="E58" s="12">
        <v>7958</v>
      </c>
      <c r="F58" s="12"/>
    </row>
    <row r="59" spans="1:6" ht="12.75">
      <c r="A59" s="2" t="s">
        <v>48</v>
      </c>
      <c r="B59" s="12">
        <v>14185</v>
      </c>
      <c r="C59" s="2">
        <v>139</v>
      </c>
      <c r="D59" s="12">
        <v>14324</v>
      </c>
      <c r="E59" s="12">
        <v>8330</v>
      </c>
      <c r="F59" s="12"/>
    </row>
    <row r="60" spans="1:6" ht="12.75">
      <c r="A60" s="2" t="s">
        <v>49</v>
      </c>
      <c r="B60" s="12">
        <v>14620</v>
      </c>
      <c r="C60" s="2">
        <v>107</v>
      </c>
      <c r="D60" s="12">
        <v>14727</v>
      </c>
      <c r="E60" s="12">
        <v>8195</v>
      </c>
      <c r="F60" s="12"/>
    </row>
    <row r="61" spans="1:6" ht="12.75">
      <c r="A61" s="2" t="s">
        <v>50</v>
      </c>
      <c r="B61" s="12">
        <v>14908</v>
      </c>
      <c r="C61" s="2">
        <v>248</v>
      </c>
      <c r="D61" s="12">
        <v>15156</v>
      </c>
      <c r="E61" s="12">
        <v>8293</v>
      </c>
      <c r="F61" s="12"/>
    </row>
    <row r="62" spans="1:6" ht="12.75">
      <c r="A62" s="2" t="s">
        <v>9</v>
      </c>
      <c r="B62" s="12">
        <v>15201</v>
      </c>
      <c r="C62" s="2">
        <v>252</v>
      </c>
      <c r="D62" s="12">
        <v>15453</v>
      </c>
      <c r="E62" s="12">
        <v>8664</v>
      </c>
      <c r="F62" s="12"/>
    </row>
    <row r="63" spans="1:6" ht="12.75">
      <c r="A63" s="2" t="s">
        <v>51</v>
      </c>
      <c r="B63" s="12">
        <v>15599</v>
      </c>
      <c r="C63" s="2">
        <v>204</v>
      </c>
      <c r="D63" s="12">
        <v>15803</v>
      </c>
      <c r="E63" s="12">
        <v>10980</v>
      </c>
      <c r="F63" s="12"/>
    </row>
    <row r="64" ht="12.75">
      <c r="F64" s="12"/>
    </row>
    <row r="65" spans="1:6" ht="12.75">
      <c r="A65" s="1">
        <v>1996</v>
      </c>
      <c r="F65" s="12"/>
    </row>
    <row r="66" spans="1:6" ht="12.75">
      <c r="A66" s="2" t="s">
        <v>3</v>
      </c>
      <c r="B66" s="12">
        <v>15383</v>
      </c>
      <c r="C66" s="2">
        <v>48</v>
      </c>
      <c r="D66" s="12">
        <v>15431</v>
      </c>
      <c r="E66" s="12">
        <v>9058</v>
      </c>
      <c r="F66" s="12"/>
    </row>
    <row r="67" spans="1:6" ht="12.75">
      <c r="A67" s="2" t="s">
        <v>4</v>
      </c>
      <c r="B67" s="12">
        <v>15959</v>
      </c>
      <c r="C67" s="2">
        <v>76</v>
      </c>
      <c r="D67" s="12">
        <v>16035</v>
      </c>
      <c r="E67" s="12">
        <v>9053</v>
      </c>
      <c r="F67" s="12"/>
    </row>
    <row r="68" spans="1:6" ht="12.75">
      <c r="A68" s="2" t="s">
        <v>44</v>
      </c>
      <c r="B68" s="12">
        <v>16169</v>
      </c>
      <c r="C68" s="2">
        <v>114</v>
      </c>
      <c r="D68" s="12">
        <v>16283</v>
      </c>
      <c r="E68" s="12">
        <v>9345</v>
      </c>
      <c r="F68" s="12"/>
    </row>
    <row r="69" spans="1:6" ht="12.75">
      <c r="A69" s="2" t="s">
        <v>45</v>
      </c>
      <c r="B69" s="12">
        <v>16213</v>
      </c>
      <c r="C69" s="2">
        <v>51</v>
      </c>
      <c r="D69" s="12">
        <v>16264</v>
      </c>
      <c r="E69" s="12">
        <v>9686</v>
      </c>
      <c r="F69" s="12"/>
    </row>
    <row r="70" spans="1:6" ht="12.75">
      <c r="A70" s="2" t="s">
        <v>6</v>
      </c>
      <c r="B70" s="12">
        <v>16196</v>
      </c>
      <c r="C70" s="2">
        <v>85</v>
      </c>
      <c r="D70" s="12">
        <v>16281</v>
      </c>
      <c r="E70" s="12">
        <v>9354</v>
      </c>
      <c r="F70" s="12"/>
    </row>
    <row r="71" spans="1:6" ht="12.75">
      <c r="A71" s="2" t="s">
        <v>46</v>
      </c>
      <c r="B71" s="12">
        <v>16290</v>
      </c>
      <c r="C71" s="2">
        <v>50</v>
      </c>
      <c r="D71" s="12">
        <v>16340</v>
      </c>
      <c r="E71" s="12">
        <v>9373</v>
      </c>
      <c r="F71" s="12"/>
    </row>
    <row r="72" spans="1:6" ht="12.75">
      <c r="A72" s="2" t="s">
        <v>47</v>
      </c>
      <c r="B72" s="12">
        <v>16264</v>
      </c>
      <c r="C72" s="2">
        <v>209</v>
      </c>
      <c r="D72" s="12">
        <v>16473</v>
      </c>
      <c r="E72" s="12">
        <v>9452</v>
      </c>
      <c r="F72" s="12"/>
    </row>
    <row r="73" spans="1:6" ht="12.75">
      <c r="A73" s="2" t="s">
        <v>48</v>
      </c>
      <c r="B73" s="12">
        <v>16334</v>
      </c>
      <c r="C73" s="12">
        <v>1062</v>
      </c>
      <c r="D73" s="12">
        <v>17396</v>
      </c>
      <c r="E73" s="12">
        <v>9702</v>
      </c>
      <c r="F73" s="12"/>
    </row>
    <row r="74" spans="1:6" ht="12.75">
      <c r="A74" s="2" t="s">
        <v>49</v>
      </c>
      <c r="B74" s="12">
        <v>16308</v>
      </c>
      <c r="C74" s="2">
        <v>167</v>
      </c>
      <c r="D74" s="12">
        <v>16475</v>
      </c>
      <c r="E74" s="12">
        <v>9421</v>
      </c>
      <c r="F74" s="12"/>
    </row>
    <row r="75" spans="1:6" ht="12.75">
      <c r="A75" s="2" t="s">
        <v>50</v>
      </c>
      <c r="B75" s="12">
        <v>17201</v>
      </c>
      <c r="C75" s="2">
        <v>80</v>
      </c>
      <c r="D75" s="12">
        <v>17281</v>
      </c>
      <c r="E75" s="12">
        <v>9596</v>
      </c>
      <c r="F75" s="12"/>
    </row>
    <row r="76" spans="1:6" ht="12.75">
      <c r="A76" s="2" t="s">
        <v>9</v>
      </c>
      <c r="B76" s="12">
        <v>17122</v>
      </c>
      <c r="C76" s="2">
        <v>55</v>
      </c>
      <c r="D76" s="12">
        <v>17177</v>
      </c>
      <c r="E76" s="12">
        <v>9934</v>
      </c>
      <c r="F76" s="12"/>
    </row>
    <row r="77" spans="1:6" ht="12.75">
      <c r="A77" s="2" t="s">
        <v>51</v>
      </c>
      <c r="B77" s="12">
        <v>17283</v>
      </c>
      <c r="C77" s="2">
        <v>163</v>
      </c>
      <c r="D77" s="12">
        <v>17446</v>
      </c>
      <c r="E77" s="12">
        <v>12392</v>
      </c>
      <c r="F77" s="12"/>
    </row>
    <row r="78" ht="12.75">
      <c r="F78" s="12"/>
    </row>
    <row r="79" spans="1:6" ht="12.75">
      <c r="A79" s="1">
        <v>1997</v>
      </c>
      <c r="F79" s="12"/>
    </row>
    <row r="80" spans="1:6" ht="12.75">
      <c r="A80" s="2" t="s">
        <v>3</v>
      </c>
      <c r="B80" s="12">
        <v>17452</v>
      </c>
      <c r="C80" s="12">
        <v>1056</v>
      </c>
      <c r="D80" s="12">
        <v>18508</v>
      </c>
      <c r="E80" s="12">
        <v>10599</v>
      </c>
      <c r="F80" s="12"/>
    </row>
    <row r="81" spans="1:6" ht="12.75">
      <c r="A81" s="2" t="s">
        <v>4</v>
      </c>
      <c r="B81" s="12">
        <v>17941</v>
      </c>
      <c r="C81" s="2">
        <v>633</v>
      </c>
      <c r="D81" s="12">
        <v>18574</v>
      </c>
      <c r="E81" s="12">
        <v>10666</v>
      </c>
      <c r="F81" s="12"/>
    </row>
    <row r="82" spans="1:6" ht="12.75">
      <c r="A82" s="2" t="s">
        <v>44</v>
      </c>
      <c r="B82" s="12">
        <v>18170</v>
      </c>
      <c r="C82" s="2">
        <v>233</v>
      </c>
      <c r="D82" s="12">
        <v>18403</v>
      </c>
      <c r="E82" s="12">
        <v>11116</v>
      </c>
      <c r="F82" s="12"/>
    </row>
    <row r="83" spans="1:6" ht="12.75">
      <c r="A83" s="2" t="s">
        <v>45</v>
      </c>
      <c r="B83" s="12">
        <v>19101</v>
      </c>
      <c r="C83" s="2">
        <v>44</v>
      </c>
      <c r="D83" s="12">
        <v>19145</v>
      </c>
      <c r="E83" s="12">
        <v>10678</v>
      </c>
      <c r="F83" s="12"/>
    </row>
    <row r="84" spans="1:6" ht="12.75">
      <c r="A84" s="2" t="s">
        <v>6</v>
      </c>
      <c r="B84" s="12">
        <v>19484</v>
      </c>
      <c r="C84" s="2">
        <v>334</v>
      </c>
      <c r="D84" s="12">
        <v>19818</v>
      </c>
      <c r="E84" s="12">
        <v>10947</v>
      </c>
      <c r="F84" s="12"/>
    </row>
    <row r="85" spans="1:6" ht="12.75">
      <c r="A85" s="2" t="s">
        <v>46</v>
      </c>
      <c r="B85" s="12">
        <v>19842</v>
      </c>
      <c r="C85" s="2">
        <v>157</v>
      </c>
      <c r="D85" s="12">
        <v>19999</v>
      </c>
      <c r="E85" s="12">
        <v>10984</v>
      </c>
      <c r="F85" s="12"/>
    </row>
    <row r="86" spans="1:6" ht="12.75">
      <c r="A86" s="2" t="s">
        <v>47</v>
      </c>
      <c r="B86" s="12">
        <v>19445</v>
      </c>
      <c r="C86" s="2">
        <v>60</v>
      </c>
      <c r="D86" s="12">
        <v>19505</v>
      </c>
      <c r="E86" s="12">
        <v>11729</v>
      </c>
      <c r="F86" s="12"/>
    </row>
    <row r="87" spans="1:6" ht="12.75">
      <c r="A87" s="2" t="s">
        <v>48</v>
      </c>
      <c r="B87" s="12">
        <v>19721</v>
      </c>
      <c r="C87" s="2">
        <v>45</v>
      </c>
      <c r="D87" s="12">
        <v>19766</v>
      </c>
      <c r="E87" s="12">
        <v>11462</v>
      </c>
      <c r="F87" s="12"/>
    </row>
    <row r="88" spans="1:6" ht="12.75">
      <c r="A88" s="2" t="s">
        <v>49</v>
      </c>
      <c r="B88" s="12">
        <v>19818</v>
      </c>
      <c r="C88" s="2">
        <v>273</v>
      </c>
      <c r="D88" s="12">
        <v>20091</v>
      </c>
      <c r="E88" s="12">
        <v>10980</v>
      </c>
      <c r="F88" s="12"/>
    </row>
    <row r="89" spans="1:6" ht="12.75">
      <c r="A89" s="2" t="s">
        <v>50</v>
      </c>
      <c r="B89" s="12">
        <v>20081</v>
      </c>
      <c r="C89" s="2">
        <v>3</v>
      </c>
      <c r="D89" s="12">
        <v>20084</v>
      </c>
      <c r="E89" s="12">
        <v>11096</v>
      </c>
      <c r="F89" s="12"/>
    </row>
    <row r="90" spans="1:6" ht="12.75">
      <c r="A90" s="2" t="s">
        <v>9</v>
      </c>
      <c r="B90" s="12">
        <v>19954</v>
      </c>
      <c r="C90" s="2">
        <v>38</v>
      </c>
      <c r="D90" s="12">
        <v>19992</v>
      </c>
      <c r="E90" s="12">
        <v>11721</v>
      </c>
      <c r="F90" s="12"/>
    </row>
    <row r="91" spans="1:6" ht="12.75">
      <c r="A91" s="2" t="s">
        <v>51</v>
      </c>
      <c r="B91" s="12">
        <v>19921</v>
      </c>
      <c r="C91" s="2">
        <v>1</v>
      </c>
      <c r="D91" s="12">
        <v>19922</v>
      </c>
      <c r="E91" s="12">
        <v>14242</v>
      </c>
      <c r="F91" s="12"/>
    </row>
    <row r="92" ht="12.75">
      <c r="F92" s="12"/>
    </row>
    <row r="93" spans="1:6" ht="12.75">
      <c r="A93" s="1">
        <v>1998</v>
      </c>
      <c r="F93" s="12"/>
    </row>
    <row r="94" spans="1:6" ht="12.75">
      <c r="A94" s="2" t="s">
        <v>3</v>
      </c>
      <c r="B94" s="12">
        <v>20389</v>
      </c>
      <c r="C94" s="2">
        <v>43</v>
      </c>
      <c r="D94" s="12">
        <v>20432</v>
      </c>
      <c r="E94" s="12">
        <v>12062</v>
      </c>
      <c r="F94" s="12"/>
    </row>
    <row r="95" spans="1:6" ht="12.75">
      <c r="A95" s="2" t="s">
        <v>4</v>
      </c>
      <c r="B95" s="12">
        <v>20487</v>
      </c>
      <c r="C95" s="2">
        <v>170</v>
      </c>
      <c r="D95" s="12">
        <v>20657</v>
      </c>
      <c r="E95" s="12">
        <v>12132</v>
      </c>
      <c r="F95" s="12"/>
    </row>
    <row r="96" spans="1:6" ht="12.75">
      <c r="A96" s="2" t="s">
        <v>44</v>
      </c>
      <c r="B96" s="12">
        <v>20314</v>
      </c>
      <c r="C96" s="2">
        <v>92</v>
      </c>
      <c r="D96" s="12">
        <v>20406</v>
      </c>
      <c r="E96" s="12">
        <v>11892</v>
      </c>
      <c r="F96" s="12"/>
    </row>
    <row r="97" spans="1:6" ht="12.75">
      <c r="A97" s="2" t="s">
        <v>45</v>
      </c>
      <c r="B97" s="12">
        <v>20245</v>
      </c>
      <c r="C97" s="2">
        <v>135</v>
      </c>
      <c r="D97" s="12">
        <v>20380</v>
      </c>
      <c r="E97" s="12">
        <v>12264</v>
      </c>
      <c r="F97" s="12"/>
    </row>
    <row r="98" spans="1:6" ht="12.75">
      <c r="A98" s="2" t="s">
        <v>6</v>
      </c>
      <c r="B98" s="12">
        <v>20497</v>
      </c>
      <c r="C98" s="2">
        <v>143</v>
      </c>
      <c r="D98" s="12">
        <v>20640</v>
      </c>
      <c r="E98" s="12">
        <v>12325</v>
      </c>
      <c r="F98" s="12"/>
    </row>
    <row r="99" spans="1:6" ht="12.75">
      <c r="A99" s="2" t="s">
        <v>46</v>
      </c>
      <c r="B99" s="12">
        <v>20220</v>
      </c>
      <c r="C99" s="2">
        <v>301</v>
      </c>
      <c r="D99" s="12">
        <v>20521</v>
      </c>
      <c r="E99" s="12">
        <v>12383</v>
      </c>
      <c r="F99" s="12"/>
    </row>
    <row r="100" spans="1:6" ht="12.75">
      <c r="A100" s="2" t="s">
        <v>47</v>
      </c>
      <c r="B100" s="12">
        <v>20849</v>
      </c>
      <c r="C100" s="2">
        <v>100</v>
      </c>
      <c r="D100" s="12">
        <v>20949</v>
      </c>
      <c r="E100" s="12">
        <v>12407</v>
      </c>
      <c r="F100" s="12"/>
    </row>
    <row r="101" spans="1:6" ht="12.75">
      <c r="A101" s="2" t="s">
        <v>48</v>
      </c>
      <c r="B101" s="12">
        <v>20011</v>
      </c>
      <c r="C101" s="2">
        <v>36</v>
      </c>
      <c r="D101" s="12">
        <v>20047</v>
      </c>
      <c r="E101" s="12">
        <v>12542</v>
      </c>
      <c r="F101" s="12"/>
    </row>
    <row r="102" spans="1:6" ht="12.75">
      <c r="A102" s="2" t="s">
        <v>49</v>
      </c>
      <c r="B102" s="12">
        <v>20167</v>
      </c>
      <c r="C102" s="2">
        <v>99</v>
      </c>
      <c r="D102" s="12">
        <v>20266</v>
      </c>
      <c r="E102" s="12">
        <v>12275</v>
      </c>
      <c r="F102" s="12"/>
    </row>
    <row r="103" spans="1:6" ht="12.75">
      <c r="A103" s="2" t="s">
        <v>50</v>
      </c>
      <c r="B103" s="12">
        <v>20095</v>
      </c>
      <c r="C103" s="2">
        <v>85</v>
      </c>
      <c r="D103" s="12">
        <v>20180</v>
      </c>
      <c r="E103" s="12">
        <v>12444</v>
      </c>
      <c r="F103" s="12"/>
    </row>
    <row r="104" spans="1:6" ht="12.75">
      <c r="A104" s="2" t="s">
        <v>9</v>
      </c>
      <c r="B104" s="12">
        <v>18339</v>
      </c>
      <c r="C104" s="2">
        <v>72</v>
      </c>
      <c r="D104" s="12">
        <v>18411</v>
      </c>
      <c r="E104" s="12">
        <v>12648</v>
      </c>
      <c r="F104" s="12"/>
    </row>
    <row r="105" spans="1:6" ht="12.75">
      <c r="A105" s="2" t="s">
        <v>51</v>
      </c>
      <c r="B105" s="12">
        <v>18136</v>
      </c>
      <c r="C105" s="2">
        <v>87</v>
      </c>
      <c r="D105" s="12">
        <v>18223</v>
      </c>
      <c r="E105" s="12">
        <v>15245</v>
      </c>
      <c r="F105" s="12"/>
    </row>
    <row r="106" ht="12.75">
      <c r="F106" s="12"/>
    </row>
    <row r="107" spans="1:6" ht="12.75">
      <c r="A107" s="1">
        <v>1999</v>
      </c>
      <c r="F107" s="12"/>
    </row>
    <row r="108" spans="1:6" ht="12.75">
      <c r="A108" s="2" t="s">
        <v>3</v>
      </c>
      <c r="B108" s="12">
        <v>18530</v>
      </c>
      <c r="C108" s="2">
        <v>71</v>
      </c>
      <c r="D108" s="12">
        <v>18601</v>
      </c>
      <c r="E108" s="12">
        <v>13473</v>
      </c>
      <c r="F108" s="12"/>
    </row>
    <row r="109" spans="1:6" ht="12.75">
      <c r="A109" s="2" t="s">
        <v>4</v>
      </c>
      <c r="B109" s="12">
        <v>16639</v>
      </c>
      <c r="C109" s="2">
        <v>61</v>
      </c>
      <c r="D109" s="12">
        <v>16700</v>
      </c>
      <c r="E109" s="12">
        <v>13558</v>
      </c>
      <c r="F109" s="12"/>
    </row>
    <row r="110" spans="1:6" ht="12.75">
      <c r="A110" s="2" t="s">
        <v>1</v>
      </c>
      <c r="B110" s="12">
        <v>16938</v>
      </c>
      <c r="C110" s="2">
        <v>153</v>
      </c>
      <c r="D110" s="12">
        <v>17091</v>
      </c>
      <c r="E110" s="12">
        <v>13925</v>
      </c>
      <c r="F110" s="12"/>
    </row>
    <row r="111" spans="1:6" ht="12.75">
      <c r="A111" s="2" t="s">
        <v>5</v>
      </c>
      <c r="B111" s="12">
        <v>17417</v>
      </c>
      <c r="C111" s="2">
        <v>20</v>
      </c>
      <c r="D111" s="12">
        <v>17437</v>
      </c>
      <c r="E111" s="12">
        <v>14104</v>
      </c>
      <c r="F111" s="12"/>
    </row>
    <row r="112" spans="1:6" ht="12.75">
      <c r="A112" s="2" t="s">
        <v>6</v>
      </c>
      <c r="B112" s="12">
        <v>15866</v>
      </c>
      <c r="C112" s="2">
        <v>142</v>
      </c>
      <c r="D112" s="12">
        <v>16008</v>
      </c>
      <c r="E112" s="12">
        <v>14067</v>
      </c>
      <c r="F112" s="12"/>
    </row>
    <row r="113" spans="1:6" ht="12.75">
      <c r="A113" s="2" t="s">
        <v>39</v>
      </c>
      <c r="B113" s="12">
        <v>15655</v>
      </c>
      <c r="C113" s="2">
        <v>229</v>
      </c>
      <c r="D113" s="12">
        <v>15884</v>
      </c>
      <c r="E113" s="12">
        <v>13871</v>
      </c>
      <c r="F113" s="12"/>
    </row>
    <row r="114" spans="1:6" ht="12.75">
      <c r="A114" s="2" t="s">
        <v>40</v>
      </c>
      <c r="B114" s="12">
        <v>15670</v>
      </c>
      <c r="C114" s="2">
        <v>389</v>
      </c>
      <c r="D114" s="12">
        <v>16059</v>
      </c>
      <c r="E114" s="12">
        <v>14229</v>
      </c>
      <c r="F114" s="12"/>
    </row>
    <row r="115" spans="1:6" ht="12.75">
      <c r="A115" s="2" t="s">
        <v>7</v>
      </c>
      <c r="B115" s="12">
        <v>15920</v>
      </c>
      <c r="C115" s="2">
        <v>178</v>
      </c>
      <c r="D115" s="12">
        <v>16098</v>
      </c>
      <c r="E115" s="12">
        <v>14484</v>
      </c>
      <c r="F115" s="12"/>
    </row>
    <row r="116" spans="1:6" ht="12.75">
      <c r="A116" s="2" t="s">
        <v>38</v>
      </c>
      <c r="B116" s="12">
        <v>15920</v>
      </c>
      <c r="C116" s="2">
        <v>82</v>
      </c>
      <c r="D116" s="12">
        <v>16002</v>
      </c>
      <c r="E116" s="12">
        <v>14252</v>
      </c>
      <c r="F116" s="12"/>
    </row>
    <row r="117" spans="1:6" ht="12.75">
      <c r="A117" s="2" t="s">
        <v>8</v>
      </c>
      <c r="B117" s="12">
        <v>15376</v>
      </c>
      <c r="C117" s="2">
        <v>50</v>
      </c>
      <c r="D117" s="12">
        <v>15426</v>
      </c>
      <c r="E117" s="12">
        <v>14913</v>
      </c>
      <c r="F117" s="12"/>
    </row>
    <row r="118" spans="1:6" ht="12.75">
      <c r="A118" s="2" t="s">
        <v>9</v>
      </c>
      <c r="B118" s="12">
        <v>15410</v>
      </c>
      <c r="C118" s="2">
        <v>357</v>
      </c>
      <c r="D118" s="12">
        <v>15767</v>
      </c>
      <c r="E118" s="12">
        <v>14773</v>
      </c>
      <c r="F118" s="12"/>
    </row>
    <row r="119" spans="1:6" ht="12.75">
      <c r="A119" s="2" t="s">
        <v>2</v>
      </c>
      <c r="B119" s="12">
        <v>15452</v>
      </c>
      <c r="C119" s="2">
        <v>75</v>
      </c>
      <c r="D119" s="12">
        <v>15527</v>
      </c>
      <c r="E119" s="12">
        <v>20870</v>
      </c>
      <c r="F119" s="12"/>
    </row>
    <row r="134" spans="2:6" ht="12.75">
      <c r="B134" s="12"/>
      <c r="C134" s="12"/>
      <c r="D134" s="12"/>
      <c r="E134" s="12"/>
      <c r="F134" s="12"/>
    </row>
  </sheetData>
  <sheetProtection/>
  <mergeCells count="2">
    <mergeCell ref="B1:E1"/>
    <mergeCell ref="A4:D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J211"/>
  <sheetViews>
    <sheetView zoomScale="80" zoomScaleNormal="80" zoomScalePageLayoutView="0" workbookViewId="0" topLeftCell="A1">
      <pane xSplit="1" ySplit="15" topLeftCell="B204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212" sqref="B212"/>
    </sheetView>
  </sheetViews>
  <sheetFormatPr defaultColWidth="9.140625" defaultRowHeight="12.75"/>
  <cols>
    <col min="1" max="1" width="16.7109375" style="39" customWidth="1"/>
    <col min="2" max="10" width="16.7109375" style="40" customWidth="1"/>
    <col min="11" max="11" width="10.7109375" style="14" bestFit="1" customWidth="1"/>
    <col min="12" max="16384" width="9.140625" style="14" customWidth="1"/>
  </cols>
  <sheetData>
    <row r="1" spans="1:6" ht="20.25">
      <c r="A1" s="46" t="s">
        <v>58</v>
      </c>
      <c r="B1" s="46"/>
      <c r="C1" s="46"/>
      <c r="D1" s="46"/>
      <c r="E1" s="46"/>
      <c r="F1" s="46"/>
    </row>
    <row r="2" spans="1:6" ht="15">
      <c r="A2" s="16" t="s">
        <v>59</v>
      </c>
      <c r="B2" s="17" t="s">
        <v>70</v>
      </c>
      <c r="C2" s="17"/>
      <c r="D2" s="17"/>
      <c r="E2" s="18"/>
      <c r="F2" s="18"/>
    </row>
    <row r="3" spans="1:6" ht="15">
      <c r="A3" s="16" t="s">
        <v>60</v>
      </c>
      <c r="B3" s="19" t="s">
        <v>61</v>
      </c>
      <c r="C3" s="17"/>
      <c r="D3" s="17"/>
      <c r="E3" s="18"/>
      <c r="F3" s="18"/>
    </row>
    <row r="4" spans="1:6" ht="15">
      <c r="A4" s="16" t="s">
        <v>62</v>
      </c>
      <c r="B4" s="20" t="s">
        <v>15</v>
      </c>
      <c r="C4" s="20"/>
      <c r="D4" s="20"/>
      <c r="E4" s="21"/>
      <c r="F4" s="21"/>
    </row>
    <row r="5" spans="1:6" ht="15">
      <c r="A5" s="16" t="s">
        <v>63</v>
      </c>
      <c r="B5" s="22" t="s">
        <v>80</v>
      </c>
      <c r="C5" s="23"/>
      <c r="D5" s="22"/>
      <c r="E5" s="24"/>
      <c r="F5" s="24"/>
    </row>
    <row r="6" spans="1:6" ht="15">
      <c r="A6" s="16" t="s">
        <v>64</v>
      </c>
      <c r="B6" s="25" t="s">
        <v>14</v>
      </c>
      <c r="C6" s="26"/>
      <c r="D6" s="26"/>
      <c r="E6" s="24"/>
      <c r="F6" s="24"/>
    </row>
    <row r="7" spans="1:6" ht="15">
      <c r="A7" s="16" t="s">
        <v>65</v>
      </c>
      <c r="B7" s="25" t="s">
        <v>66</v>
      </c>
      <c r="C7" s="26"/>
      <c r="D7" s="26"/>
      <c r="E7" s="24"/>
      <c r="F7" s="24"/>
    </row>
    <row r="8" spans="1:6" ht="15">
      <c r="A8" s="16" t="s">
        <v>67</v>
      </c>
      <c r="B8" s="25" t="s">
        <v>68</v>
      </c>
      <c r="C8" s="26"/>
      <c r="D8" s="26"/>
      <c r="E8" s="24"/>
      <c r="F8" s="24"/>
    </row>
    <row r="9" spans="1:6" ht="15">
      <c r="A9" s="27" t="s">
        <v>69</v>
      </c>
      <c r="B9" s="28"/>
      <c r="C9" s="29"/>
      <c r="D9" s="29"/>
      <c r="E9" s="30"/>
      <c r="F9" s="31"/>
    </row>
    <row r="11" spans="2:10" ht="12.75">
      <c r="B11" s="57"/>
      <c r="C11" s="57"/>
      <c r="D11" s="57"/>
      <c r="E11" s="57"/>
      <c r="F11" s="57"/>
      <c r="G11" s="57"/>
      <c r="H11" s="57"/>
      <c r="I11" s="57"/>
      <c r="J11" s="57"/>
    </row>
    <row r="13" spans="1:10" ht="12.75" customHeight="1">
      <c r="A13" s="49" t="s">
        <v>71</v>
      </c>
      <c r="B13" s="58" t="s">
        <v>77</v>
      </c>
      <c r="C13" s="59"/>
      <c r="D13" s="59"/>
      <c r="E13" s="59"/>
      <c r="F13" s="59"/>
      <c r="G13" s="59"/>
      <c r="H13" s="59"/>
      <c r="I13" s="59"/>
      <c r="J13" s="59"/>
    </row>
    <row r="14" spans="1:10" ht="18.75" customHeight="1">
      <c r="A14" s="50"/>
      <c r="B14" s="60" t="s">
        <v>53</v>
      </c>
      <c r="C14" s="61"/>
      <c r="D14" s="61"/>
      <c r="E14" s="62" t="s">
        <v>76</v>
      </c>
      <c r="F14" s="63"/>
      <c r="G14" s="63"/>
      <c r="H14" s="63"/>
      <c r="I14" s="63"/>
      <c r="J14" s="51" t="s">
        <v>20</v>
      </c>
    </row>
    <row r="15" spans="1:10" ht="36" customHeight="1">
      <c r="A15" s="50"/>
      <c r="B15" s="32" t="s">
        <v>24</v>
      </c>
      <c r="C15" s="32" t="s">
        <v>54</v>
      </c>
      <c r="D15" s="32" t="s">
        <v>25</v>
      </c>
      <c r="E15" s="32" t="s">
        <v>55</v>
      </c>
      <c r="F15" s="32" t="s">
        <v>56</v>
      </c>
      <c r="G15" s="32" t="s">
        <v>26</v>
      </c>
      <c r="H15" s="32" t="s">
        <v>27</v>
      </c>
      <c r="I15" s="32" t="s">
        <v>28</v>
      </c>
      <c r="J15" s="64"/>
    </row>
    <row r="16" spans="1:10" ht="12.75" customHeight="1">
      <c r="A16" s="33">
        <v>39478</v>
      </c>
      <c r="B16" s="34">
        <f>'[70]BaseMoney-NEW'!$H$23</f>
        <v>132869.81530000002</v>
      </c>
      <c r="C16" s="34">
        <f aca="true" t="shared" si="0" ref="C16:C47">+B16-D16</f>
        <v>130846.42440000002</v>
      </c>
      <c r="D16" s="34">
        <f>+'[42]BaseMoney-NEW'!$H$24</f>
        <v>2023.3909</v>
      </c>
      <c r="E16" s="34">
        <f>+'[42]BaseMoney-NEW'!$H$28</f>
        <v>102836.65</v>
      </c>
      <c r="F16" s="34">
        <f>+'[42]BaseMoney-NEW'!$H$32</f>
        <v>-12268.6</v>
      </c>
      <c r="G16" s="34">
        <f>+'[42]BaseMoney-NEW'!$H$30</f>
        <v>-126117.34</v>
      </c>
      <c r="H16" s="34">
        <f>+'[42]BaseMoney-NEW'!$H$34</f>
        <v>-37694.3</v>
      </c>
      <c r="I16" s="34">
        <f aca="true" t="shared" si="1" ref="I16:I44">+E16+G16+F16+H16</f>
        <v>-73243.59</v>
      </c>
      <c r="J16" s="35">
        <f aca="true" t="shared" si="2" ref="J16:J47">+C16+I16</f>
        <v>57602.83440000002</v>
      </c>
    </row>
    <row r="17" spans="1:10" ht="12.75" customHeight="1">
      <c r="A17" s="33">
        <v>39507</v>
      </c>
      <c r="B17" s="34">
        <v>142703.4</v>
      </c>
      <c r="C17" s="34">
        <f t="shared" si="0"/>
        <v>140709.5</v>
      </c>
      <c r="D17" s="34">
        <v>1993.9</v>
      </c>
      <c r="E17" s="34">
        <v>100168.2</v>
      </c>
      <c r="F17" s="34">
        <v>-12394.7</v>
      </c>
      <c r="G17" s="34">
        <v>-133029.7</v>
      </c>
      <c r="H17" s="34">
        <v>-37656.5</v>
      </c>
      <c r="I17" s="34">
        <f t="shared" si="1"/>
        <v>-82912.70000000001</v>
      </c>
      <c r="J17" s="35">
        <f t="shared" si="2"/>
        <v>57796.79999999999</v>
      </c>
    </row>
    <row r="18" spans="1:10" ht="12.75" customHeight="1">
      <c r="A18" s="33">
        <v>39538</v>
      </c>
      <c r="B18" s="34">
        <v>151477.4</v>
      </c>
      <c r="C18" s="34">
        <f t="shared" si="0"/>
        <v>149859</v>
      </c>
      <c r="D18" s="34">
        <v>1618.4</v>
      </c>
      <c r="E18" s="34">
        <v>97776.9</v>
      </c>
      <c r="F18" s="34">
        <v>-13019.4</v>
      </c>
      <c r="G18" s="34">
        <v>-138179.1</v>
      </c>
      <c r="H18" s="34">
        <v>-37595.1</v>
      </c>
      <c r="I18" s="34">
        <f t="shared" si="1"/>
        <v>-91016.70000000001</v>
      </c>
      <c r="J18" s="35">
        <f t="shared" si="2"/>
        <v>58842.29999999999</v>
      </c>
    </row>
    <row r="19" spans="1:10" ht="12.75" customHeight="1">
      <c r="A19" s="33">
        <v>39568</v>
      </c>
      <c r="B19" s="34">
        <f>+'[41]BaseMoney-NEW'!$F$23</f>
        <v>157192.94480000003</v>
      </c>
      <c r="C19" s="34">
        <f t="shared" si="0"/>
        <v>155574.51980000004</v>
      </c>
      <c r="D19" s="34">
        <f>+'[41]BaseMoney-NEW'!$F$24</f>
        <v>1618.4250000000002</v>
      </c>
      <c r="E19" s="34">
        <f>+'[41]BaseMoney-NEW'!$F$28</f>
        <v>101179.93252646</v>
      </c>
      <c r="F19" s="34">
        <f>+'[41]BaseMoney-NEW'!$F$32</f>
        <v>-12803.68346374</v>
      </c>
      <c r="G19" s="34">
        <f>+'[41]BaseMoney-NEW'!$F$30</f>
        <v>-149592.818454</v>
      </c>
      <c r="H19" s="34">
        <f>+'[41]BaseMoney-NEW'!$F$34</f>
        <v>-36795.16804492</v>
      </c>
      <c r="I19" s="34">
        <f t="shared" si="1"/>
        <v>-98011.7374362</v>
      </c>
      <c r="J19" s="35">
        <f t="shared" si="2"/>
        <v>57562.78236380004</v>
      </c>
    </row>
    <row r="20" spans="1:10" ht="12.75" customHeight="1">
      <c r="A20" s="33">
        <v>39599</v>
      </c>
      <c r="B20" s="34">
        <v>164123.4</v>
      </c>
      <c r="C20" s="34">
        <f t="shared" si="0"/>
        <v>162505</v>
      </c>
      <c r="D20" s="34">
        <v>1618.4</v>
      </c>
      <c r="E20" s="34">
        <v>103196.6</v>
      </c>
      <c r="F20" s="34">
        <v>-13500.7</v>
      </c>
      <c r="G20" s="34">
        <v>-158208</v>
      </c>
      <c r="H20" s="34">
        <v>-36792.4</v>
      </c>
      <c r="I20" s="34">
        <f t="shared" si="1"/>
        <v>-105304.5</v>
      </c>
      <c r="J20" s="35">
        <f t="shared" si="2"/>
        <v>57200.5</v>
      </c>
    </row>
    <row r="21" spans="1:10" ht="12.75" customHeight="1">
      <c r="A21" s="33">
        <v>39629</v>
      </c>
      <c r="B21" s="34">
        <v>178158.4</v>
      </c>
      <c r="C21" s="34">
        <f t="shared" si="0"/>
        <v>160317.6</v>
      </c>
      <c r="D21" s="34">
        <v>17840.8</v>
      </c>
      <c r="E21" s="34">
        <v>98324.8</v>
      </c>
      <c r="F21" s="34">
        <v>-13488.6</v>
      </c>
      <c r="G21" s="34">
        <v>-150835.7</v>
      </c>
      <c r="H21" s="34">
        <v>-36675.1</v>
      </c>
      <c r="I21" s="34">
        <f t="shared" si="1"/>
        <v>-102674.6</v>
      </c>
      <c r="J21" s="35">
        <f t="shared" si="2"/>
        <v>57643</v>
      </c>
    </row>
    <row r="22" spans="1:10" ht="12.75" customHeight="1">
      <c r="A22" s="33">
        <v>39660</v>
      </c>
      <c r="B22" s="34">
        <v>174242.8</v>
      </c>
      <c r="C22" s="34">
        <f t="shared" si="0"/>
        <v>162729.19999999998</v>
      </c>
      <c r="D22" s="34">
        <v>11513.6</v>
      </c>
      <c r="E22" s="34">
        <v>97000.2</v>
      </c>
      <c r="F22" s="34">
        <v>-13643.6</v>
      </c>
      <c r="G22" s="34">
        <v>-148560.1</v>
      </c>
      <c r="H22" s="34">
        <v>-38257.4</v>
      </c>
      <c r="I22" s="34">
        <f t="shared" si="1"/>
        <v>-103460.90000000001</v>
      </c>
      <c r="J22" s="35">
        <f t="shared" si="2"/>
        <v>59268.299999999974</v>
      </c>
    </row>
    <row r="23" spans="1:10" ht="12.75" customHeight="1">
      <c r="A23" s="33">
        <v>39691</v>
      </c>
      <c r="B23" s="34">
        <v>174442.8</v>
      </c>
      <c r="C23" s="34">
        <f t="shared" si="0"/>
        <v>165845.5</v>
      </c>
      <c r="D23" s="34">
        <v>8597.3</v>
      </c>
      <c r="E23" s="34">
        <v>95297.4</v>
      </c>
      <c r="F23" s="34">
        <v>-13302.9</v>
      </c>
      <c r="G23" s="34">
        <v>-147617.9</v>
      </c>
      <c r="H23" s="34">
        <v>-38544.8</v>
      </c>
      <c r="I23" s="34">
        <f t="shared" si="1"/>
        <v>-104168.2</v>
      </c>
      <c r="J23" s="35">
        <f t="shared" si="2"/>
        <v>61677.3</v>
      </c>
    </row>
    <row r="24" spans="1:10" ht="12.75" customHeight="1">
      <c r="A24" s="33">
        <v>39721</v>
      </c>
      <c r="B24" s="34">
        <f>+'[28]BaseMoney-NEW'!$H$23</f>
        <v>165314.89479999998</v>
      </c>
      <c r="C24" s="34">
        <f t="shared" si="0"/>
        <v>163180.78919999997</v>
      </c>
      <c r="D24" s="34">
        <f>+'[28]BaseMoney-NEW'!$H$24</f>
        <v>2134.1056</v>
      </c>
      <c r="E24" s="34">
        <f>+'[28]BaseMoney-NEW'!$H$28</f>
        <v>93497.57</v>
      </c>
      <c r="F24" s="34">
        <f>'[28]BaseMoney-NEW'!$H$32</f>
        <v>-14259.919</v>
      </c>
      <c r="G24" s="34">
        <f>'[28]BaseMoney-NEW'!$H$30</f>
        <v>-146219.812</v>
      </c>
      <c r="H24" s="34">
        <f>'[28]BaseMoney-NEW'!$H$34</f>
        <v>-38628.054</v>
      </c>
      <c r="I24" s="34">
        <f t="shared" si="1"/>
        <v>-105610.215</v>
      </c>
      <c r="J24" s="35">
        <f t="shared" si="2"/>
        <v>57570.574199999974</v>
      </c>
    </row>
    <row r="25" spans="1:10" ht="12.75" customHeight="1">
      <c r="A25" s="33">
        <v>39752</v>
      </c>
      <c r="B25" s="34">
        <v>132300.8</v>
      </c>
      <c r="C25" s="34">
        <f t="shared" si="0"/>
        <v>130669.79999999999</v>
      </c>
      <c r="D25" s="34">
        <v>1631</v>
      </c>
      <c r="E25" s="34">
        <v>120397.6</v>
      </c>
      <c r="F25" s="34">
        <f>+'[40]BaseMoney-NEW'!$H$32</f>
        <v>-13768.14</v>
      </c>
      <c r="G25" s="34">
        <v>-141391.5</v>
      </c>
      <c r="H25" s="34">
        <f>+'[40]BaseMoney-NEW'!$H$34</f>
        <v>-37950.05</v>
      </c>
      <c r="I25" s="34">
        <f t="shared" si="1"/>
        <v>-72712.09</v>
      </c>
      <c r="J25" s="35">
        <f t="shared" si="2"/>
        <v>57957.70999999999</v>
      </c>
    </row>
    <row r="26" spans="1:10" ht="12.75" customHeight="1">
      <c r="A26" s="33">
        <v>39782</v>
      </c>
      <c r="B26" s="34">
        <v>131680.3</v>
      </c>
      <c r="C26" s="34">
        <f t="shared" si="0"/>
        <v>130049.29999999999</v>
      </c>
      <c r="D26" s="34">
        <v>1631</v>
      </c>
      <c r="E26" s="34">
        <v>117633.5</v>
      </c>
      <c r="F26" s="34">
        <v>-13706.6</v>
      </c>
      <c r="G26" s="34">
        <v>-141515.4</v>
      </c>
      <c r="H26" s="34">
        <v>-32883.4</v>
      </c>
      <c r="I26" s="34">
        <f t="shared" si="1"/>
        <v>-70471.9</v>
      </c>
      <c r="J26" s="35">
        <f t="shared" si="2"/>
        <v>59577.399999999994</v>
      </c>
    </row>
    <row r="27" spans="1:10" ht="12.75" customHeight="1">
      <c r="A27" s="33">
        <v>39813</v>
      </c>
      <c r="B27" s="34">
        <v>129647.6</v>
      </c>
      <c r="C27" s="34">
        <f t="shared" si="0"/>
        <v>128016.6</v>
      </c>
      <c r="D27" s="34">
        <v>1631</v>
      </c>
      <c r="E27" s="34">
        <v>124476.3</v>
      </c>
      <c r="F27" s="34">
        <v>-14270.5</v>
      </c>
      <c r="G27" s="34">
        <v>-131928.8</v>
      </c>
      <c r="H27" s="34">
        <v>-34794.9</v>
      </c>
      <c r="I27" s="34">
        <f t="shared" si="1"/>
        <v>-56517.89999999999</v>
      </c>
      <c r="J27" s="35">
        <f t="shared" si="2"/>
        <v>71498.70000000001</v>
      </c>
    </row>
    <row r="28" spans="1:10" ht="12.75" customHeight="1">
      <c r="A28" s="33">
        <v>39844</v>
      </c>
      <c r="B28" s="34">
        <v>145125.5</v>
      </c>
      <c r="C28" s="34">
        <f t="shared" si="0"/>
        <v>143298.7</v>
      </c>
      <c r="D28" s="34">
        <v>1826.8</v>
      </c>
      <c r="E28" s="34">
        <v>122277.3</v>
      </c>
      <c r="F28" s="34">
        <v>-17845.7</v>
      </c>
      <c r="G28" s="34">
        <v>-125991.5</v>
      </c>
      <c r="H28" s="34">
        <v>-52634.6</v>
      </c>
      <c r="I28" s="34">
        <f t="shared" si="1"/>
        <v>-74194.5</v>
      </c>
      <c r="J28" s="35">
        <f t="shared" si="2"/>
        <v>69104.20000000001</v>
      </c>
    </row>
    <row r="29" spans="1:10" ht="12.75" customHeight="1">
      <c r="A29" s="33">
        <v>39872</v>
      </c>
      <c r="B29" s="34">
        <v>133881.0507431</v>
      </c>
      <c r="C29" s="34">
        <f t="shared" si="0"/>
        <v>130054.8144845</v>
      </c>
      <c r="D29" s="34">
        <v>3826.2362586</v>
      </c>
      <c r="E29" s="34">
        <v>124206.60350182</v>
      </c>
      <c r="F29" s="34">
        <v>-17770.90552671</v>
      </c>
      <c r="G29" s="34">
        <v>-115519.329715</v>
      </c>
      <c r="H29" s="34">
        <v>-47877.91021666</v>
      </c>
      <c r="I29" s="34">
        <f t="shared" si="1"/>
        <v>-56961.54195654999</v>
      </c>
      <c r="J29" s="35">
        <f t="shared" si="2"/>
        <v>73093.27252795002</v>
      </c>
    </row>
    <row r="30" spans="1:10" ht="12.75" customHeight="1">
      <c r="A30" s="33">
        <v>39903</v>
      </c>
      <c r="B30" s="34">
        <v>135054.6936</v>
      </c>
      <c r="C30" s="34">
        <f t="shared" si="0"/>
        <v>132224.4102</v>
      </c>
      <c r="D30" s="34">
        <v>2830.2834</v>
      </c>
      <c r="E30" s="34">
        <v>128337.56152681998</v>
      </c>
      <c r="F30" s="34">
        <v>-17461.42863253</v>
      </c>
      <c r="G30" s="34">
        <v>-119337.589715</v>
      </c>
      <c r="H30" s="34">
        <v>-52560.39051798</v>
      </c>
      <c r="I30" s="34">
        <f t="shared" si="1"/>
        <v>-61021.847338690015</v>
      </c>
      <c r="J30" s="35">
        <f t="shared" si="2"/>
        <v>71202.56286131</v>
      </c>
    </row>
    <row r="31" spans="1:10" ht="12.75" customHeight="1">
      <c r="A31" s="33">
        <v>39933</v>
      </c>
      <c r="B31" s="34">
        <v>139132.8673</v>
      </c>
      <c r="C31" s="34">
        <f t="shared" si="0"/>
        <v>135067.684</v>
      </c>
      <c r="D31" s="34">
        <v>4065.1833</v>
      </c>
      <c r="E31" s="34">
        <v>135902.58415110997</v>
      </c>
      <c r="F31" s="34">
        <v>-17447.59209837</v>
      </c>
      <c r="G31" s="34">
        <v>-124875.558472</v>
      </c>
      <c r="H31" s="34">
        <v>-56386.30563504</v>
      </c>
      <c r="I31" s="34">
        <f t="shared" si="1"/>
        <v>-62806.87205430004</v>
      </c>
      <c r="J31" s="35">
        <f t="shared" si="2"/>
        <v>72260.81194569997</v>
      </c>
    </row>
    <row r="32" spans="1:10" ht="12.75" customHeight="1">
      <c r="A32" s="33">
        <v>39964</v>
      </c>
      <c r="B32" s="34">
        <v>152546.658</v>
      </c>
      <c r="C32" s="34">
        <f t="shared" si="0"/>
        <v>148769.0325</v>
      </c>
      <c r="D32" s="34">
        <v>3777.6255</v>
      </c>
      <c r="E32" s="34">
        <v>125789.64324919</v>
      </c>
      <c r="F32" s="34">
        <v>-17662.07551581</v>
      </c>
      <c r="G32" s="34">
        <v>-123775.088472</v>
      </c>
      <c r="H32" s="34">
        <v>-60044.4331357</v>
      </c>
      <c r="I32" s="34">
        <f t="shared" si="1"/>
        <v>-75691.95387432</v>
      </c>
      <c r="J32" s="35">
        <f t="shared" si="2"/>
        <v>73077.07862568</v>
      </c>
    </row>
    <row r="33" spans="1:10" ht="12.75" customHeight="1">
      <c r="A33" s="33">
        <v>39994</v>
      </c>
      <c r="B33" s="34">
        <v>147777.23895</v>
      </c>
      <c r="C33" s="34">
        <f t="shared" si="0"/>
        <v>144110.770859</v>
      </c>
      <c r="D33" s="34">
        <v>3666.468091</v>
      </c>
      <c r="E33" s="34">
        <v>139561.38237535997</v>
      </c>
      <c r="F33" s="34">
        <v>-17679.84145471</v>
      </c>
      <c r="G33" s="34">
        <v>-120774.315026</v>
      </c>
      <c r="H33" s="34">
        <v>-72519.13790723</v>
      </c>
      <c r="I33" s="34">
        <f t="shared" si="1"/>
        <v>-71411.91201258003</v>
      </c>
      <c r="J33" s="35">
        <f t="shared" si="2"/>
        <v>72698.85884641999</v>
      </c>
    </row>
    <row r="34" spans="1:10" ht="12.75" customHeight="1">
      <c r="A34" s="33">
        <v>40025</v>
      </c>
      <c r="B34" s="34">
        <v>150717</v>
      </c>
      <c r="C34" s="34">
        <f t="shared" si="0"/>
        <v>146738.3</v>
      </c>
      <c r="D34" s="34">
        <v>3978.7</v>
      </c>
      <c r="E34" s="34">
        <v>131586.6</v>
      </c>
      <c r="F34" s="34">
        <v>-17602.9</v>
      </c>
      <c r="G34" s="34">
        <v>-111182.2</v>
      </c>
      <c r="H34" s="34">
        <v>-76400.1</v>
      </c>
      <c r="I34" s="34">
        <f t="shared" si="1"/>
        <v>-73598.6</v>
      </c>
      <c r="J34" s="35">
        <f t="shared" si="2"/>
        <v>73139.69999999998</v>
      </c>
    </row>
    <row r="35" spans="1:10" ht="12.75" customHeight="1">
      <c r="A35" s="33">
        <v>40056</v>
      </c>
      <c r="B35" s="34">
        <v>176324.8</v>
      </c>
      <c r="C35" s="34">
        <f t="shared" si="0"/>
        <v>172126.3</v>
      </c>
      <c r="D35" s="34">
        <v>4198.5</v>
      </c>
      <c r="E35" s="34">
        <v>111544.6</v>
      </c>
      <c r="F35" s="34">
        <v>-17676</v>
      </c>
      <c r="G35" s="34">
        <v>-117870.2</v>
      </c>
      <c r="H35" s="34">
        <v>-75048.8</v>
      </c>
      <c r="I35" s="34">
        <f t="shared" si="1"/>
        <v>-99050.4</v>
      </c>
      <c r="J35" s="35">
        <f t="shared" si="2"/>
        <v>73075.9</v>
      </c>
    </row>
    <row r="36" spans="1:10" ht="12.75" customHeight="1">
      <c r="A36" s="33">
        <v>40086</v>
      </c>
      <c r="B36" s="34">
        <v>178627.8472</v>
      </c>
      <c r="C36" s="34">
        <f t="shared" si="0"/>
        <v>172039.0276</v>
      </c>
      <c r="D36" s="34">
        <v>6588.8196</v>
      </c>
      <c r="E36" s="34">
        <v>109213.83134620999</v>
      </c>
      <c r="F36" s="34">
        <v>-17782.99587736</v>
      </c>
      <c r="G36" s="34">
        <v>-118502.552711</v>
      </c>
      <c r="H36" s="34">
        <v>-72838.30185851</v>
      </c>
      <c r="I36" s="34">
        <f t="shared" si="1"/>
        <v>-99910.01910066002</v>
      </c>
      <c r="J36" s="35">
        <f t="shared" si="2"/>
        <v>72129.00849933998</v>
      </c>
    </row>
    <row r="37" spans="1:10" ht="12.75" customHeight="1">
      <c r="A37" s="33">
        <v>40117</v>
      </c>
      <c r="B37" s="34">
        <v>171916.22139999998</v>
      </c>
      <c r="C37" s="34">
        <f t="shared" si="0"/>
        <v>169913.9464</v>
      </c>
      <c r="D37" s="34">
        <v>2002.275</v>
      </c>
      <c r="E37" s="34">
        <v>106868.65201146001</v>
      </c>
      <c r="F37" s="34">
        <v>-16687.11795466</v>
      </c>
      <c r="G37" s="34">
        <v>-114270.141</v>
      </c>
      <c r="H37" s="34">
        <v>-72871.75292615</v>
      </c>
      <c r="I37" s="34">
        <f t="shared" si="1"/>
        <v>-96960.35986935</v>
      </c>
      <c r="J37" s="35">
        <f t="shared" si="2"/>
        <v>72953.58653064999</v>
      </c>
    </row>
    <row r="38" spans="1:10" ht="12.75" customHeight="1">
      <c r="A38" s="33">
        <v>40147</v>
      </c>
      <c r="B38" s="34">
        <v>162644.3533</v>
      </c>
      <c r="C38" s="34">
        <f t="shared" si="0"/>
        <v>160642.0783</v>
      </c>
      <c r="D38" s="34">
        <v>2002.2749999999999</v>
      </c>
      <c r="E38" s="34">
        <v>116249.6134202</v>
      </c>
      <c r="F38" s="34">
        <v>-16823.28430494</v>
      </c>
      <c r="G38" s="34">
        <v>-112621.92</v>
      </c>
      <c r="H38" s="34">
        <v>-73938.26020697</v>
      </c>
      <c r="I38" s="34">
        <f t="shared" si="1"/>
        <v>-87133.85109170999</v>
      </c>
      <c r="J38" s="35">
        <f t="shared" si="2"/>
        <v>73508.22720829</v>
      </c>
    </row>
    <row r="39" spans="1:10" ht="12.75" customHeight="1">
      <c r="A39" s="33">
        <v>40178</v>
      </c>
      <c r="B39" s="34">
        <v>156527.7975</v>
      </c>
      <c r="C39" s="34">
        <f t="shared" si="0"/>
        <v>154517.4225</v>
      </c>
      <c r="D39" s="34">
        <v>2010.3749999999998</v>
      </c>
      <c r="E39" s="34">
        <v>128947.39190500001</v>
      </c>
      <c r="F39" s="34">
        <v>-16886.645491</v>
      </c>
      <c r="G39" s="34">
        <v>-112011.286</v>
      </c>
      <c r="H39" s="34">
        <v>-73450.724064</v>
      </c>
      <c r="I39" s="34">
        <f t="shared" si="1"/>
        <v>-73401.26364999998</v>
      </c>
      <c r="J39" s="35">
        <f t="shared" si="2"/>
        <v>81116.15885</v>
      </c>
    </row>
    <row r="40" spans="1:10" ht="12.75" customHeight="1">
      <c r="A40" s="33">
        <v>40209</v>
      </c>
      <c r="B40" s="34">
        <v>141933.36849999998</v>
      </c>
      <c r="C40" s="34">
        <f t="shared" si="0"/>
        <v>139922.99349999998</v>
      </c>
      <c r="D40" s="34">
        <v>2010.3749999999998</v>
      </c>
      <c r="E40" s="34">
        <v>139159.27945412003</v>
      </c>
      <c r="F40" s="34">
        <v>-17224.95922538</v>
      </c>
      <c r="G40" s="34">
        <v>-115303.895</v>
      </c>
      <c r="H40" s="34">
        <v>-70581.01043068</v>
      </c>
      <c r="I40" s="34">
        <f t="shared" si="1"/>
        <v>-63950.58520193998</v>
      </c>
      <c r="J40" s="35">
        <f t="shared" si="2"/>
        <v>75972.40829806</v>
      </c>
    </row>
    <row r="41" spans="1:10" ht="12.75" customHeight="1">
      <c r="A41" s="33">
        <v>40237</v>
      </c>
      <c r="B41" s="34">
        <v>202980.8625</v>
      </c>
      <c r="C41" s="34">
        <f t="shared" si="0"/>
        <v>139360.0885</v>
      </c>
      <c r="D41" s="34">
        <v>63620.77399999999</v>
      </c>
      <c r="E41" s="34">
        <v>129369.53212988</v>
      </c>
      <c r="F41" s="34">
        <v>-17288.77443883</v>
      </c>
      <c r="G41" s="34">
        <v>-107973.703</v>
      </c>
      <c r="H41" s="34">
        <v>-66604.6762595</v>
      </c>
      <c r="I41" s="34">
        <f t="shared" si="1"/>
        <v>-62497.621568450006</v>
      </c>
      <c r="J41" s="35">
        <f t="shared" si="2"/>
        <v>76862.46693155</v>
      </c>
    </row>
    <row r="42" spans="1:10" ht="12.75" customHeight="1">
      <c r="A42" s="33">
        <v>40268</v>
      </c>
      <c r="B42" s="34">
        <v>215728.427</v>
      </c>
      <c r="C42" s="34">
        <f t="shared" si="0"/>
        <v>156530.478</v>
      </c>
      <c r="D42" s="34">
        <v>59197.949</v>
      </c>
      <c r="E42" s="34">
        <v>119618.29928142001</v>
      </c>
      <c r="F42" s="34">
        <v>-14538.98583395</v>
      </c>
      <c r="G42" s="34">
        <v>-121349.207</v>
      </c>
      <c r="H42" s="34">
        <v>-62938.04746723</v>
      </c>
      <c r="I42" s="34">
        <f t="shared" si="1"/>
        <v>-79207.94101975998</v>
      </c>
      <c r="J42" s="35">
        <f t="shared" si="2"/>
        <v>77322.53698024002</v>
      </c>
    </row>
    <row r="43" spans="1:10" ht="12.75" customHeight="1">
      <c r="A43" s="33">
        <v>40298</v>
      </c>
      <c r="B43" s="34">
        <v>214330.99300000002</v>
      </c>
      <c r="C43" s="34">
        <f t="shared" si="0"/>
        <v>155133.04400000002</v>
      </c>
      <c r="D43" s="34">
        <v>59197.949</v>
      </c>
      <c r="E43" s="34">
        <v>117385.74760841999</v>
      </c>
      <c r="F43" s="34">
        <v>-14812.85061963</v>
      </c>
      <c r="G43" s="34">
        <v>-117930.075</v>
      </c>
      <c r="H43" s="34">
        <v>-62122.90364713</v>
      </c>
      <c r="I43" s="34">
        <f t="shared" si="1"/>
        <v>-77480.08165834</v>
      </c>
      <c r="J43" s="35">
        <f t="shared" si="2"/>
        <v>77652.96234166002</v>
      </c>
    </row>
    <row r="44" spans="1:10" ht="12.75" customHeight="1">
      <c r="A44" s="33">
        <v>40329</v>
      </c>
      <c r="B44" s="34">
        <v>208993.224</v>
      </c>
      <c r="C44" s="34">
        <f t="shared" si="0"/>
        <v>149713.96649999998</v>
      </c>
      <c r="D44" s="34">
        <v>59279.2575</v>
      </c>
      <c r="E44" s="34">
        <v>127316.77701657</v>
      </c>
      <c r="F44" s="34">
        <v>-14371.27161456</v>
      </c>
      <c r="G44" s="34">
        <v>-121498.601</v>
      </c>
      <c r="H44" s="34">
        <f>-60149.34791058</f>
        <v>-60149.34791058</v>
      </c>
      <c r="I44" s="34">
        <f t="shared" si="1"/>
        <v>-68702.44350857</v>
      </c>
      <c r="J44" s="35">
        <f t="shared" si="2"/>
        <v>81011.52299142999</v>
      </c>
    </row>
    <row r="45" spans="1:10" ht="12.75" customHeight="1">
      <c r="A45" s="33">
        <v>40359</v>
      </c>
      <c r="B45" s="34">
        <v>225761.5385</v>
      </c>
      <c r="C45" s="34">
        <f t="shared" si="0"/>
        <v>160451.156</v>
      </c>
      <c r="D45" s="34">
        <v>65310.3825</v>
      </c>
      <c r="E45" s="34">
        <v>103764.30604416004</v>
      </c>
      <c r="F45" s="34">
        <v>-14040.61846104</v>
      </c>
      <c r="G45" s="34">
        <v>-110710.823</v>
      </c>
      <c r="H45" s="34">
        <v>-61706.18463105</v>
      </c>
      <c r="I45" s="34">
        <f aca="true" t="shared" si="3" ref="I45:I76">SUM(E45:H45)</f>
        <v>-82693.32004792996</v>
      </c>
      <c r="J45" s="35">
        <f t="shared" si="2"/>
        <v>77757.83595207003</v>
      </c>
    </row>
    <row r="46" spans="1:10" ht="12.75" customHeight="1">
      <c r="A46" s="33">
        <v>40390</v>
      </c>
      <c r="B46" s="34">
        <v>221697.9005</v>
      </c>
      <c r="C46" s="34">
        <f t="shared" si="0"/>
        <v>154808.7035</v>
      </c>
      <c r="D46" s="34">
        <v>66889.197</v>
      </c>
      <c r="E46" s="34">
        <v>97621.29410809999</v>
      </c>
      <c r="F46" s="34">
        <v>-14391.2862412</v>
      </c>
      <c r="G46" s="34">
        <v>-100349.569</v>
      </c>
      <c r="H46" s="34">
        <v>-63211.66335493</v>
      </c>
      <c r="I46" s="34">
        <f t="shared" si="3"/>
        <v>-80331.22448803001</v>
      </c>
      <c r="J46" s="35">
        <f t="shared" si="2"/>
        <v>74477.47901196999</v>
      </c>
    </row>
    <row r="47" spans="1:10" ht="12.75" customHeight="1">
      <c r="A47" s="33">
        <v>40421</v>
      </c>
      <c r="B47" s="34">
        <v>246873.15649999995</v>
      </c>
      <c r="C47" s="34">
        <f t="shared" si="0"/>
        <v>174851.69549999997</v>
      </c>
      <c r="D47" s="34">
        <v>72021.461</v>
      </c>
      <c r="E47" s="34">
        <v>119314.67503988</v>
      </c>
      <c r="F47" s="34">
        <v>-14206.8772486</v>
      </c>
      <c r="G47" s="34">
        <v>-138497.947</v>
      </c>
      <c r="H47" s="34">
        <v>-66340.62242425</v>
      </c>
      <c r="I47" s="34">
        <f t="shared" si="3"/>
        <v>-99730.77163296998</v>
      </c>
      <c r="J47" s="35">
        <f t="shared" si="2"/>
        <v>75120.92386703</v>
      </c>
    </row>
    <row r="48" spans="1:10" ht="12.75" customHeight="1">
      <c r="A48" s="33">
        <v>40451</v>
      </c>
      <c r="B48" s="34">
        <v>249618.9</v>
      </c>
      <c r="C48" s="34">
        <f aca="true" t="shared" si="4" ref="C48:C79">+B48-D48</f>
        <v>170881.9</v>
      </c>
      <c r="D48" s="34">
        <v>78737</v>
      </c>
      <c r="E48" s="34">
        <v>121178.3</v>
      </c>
      <c r="F48" s="34">
        <v>-14289.5</v>
      </c>
      <c r="G48" s="34">
        <v>-136206.24</v>
      </c>
      <c r="H48" s="34">
        <v>-67333.54</v>
      </c>
      <c r="I48" s="34">
        <f t="shared" si="3"/>
        <v>-96650.97999999998</v>
      </c>
      <c r="J48" s="35">
        <f aca="true" t="shared" si="5" ref="J48:J79">+C48+I48</f>
        <v>74230.92000000001</v>
      </c>
    </row>
    <row r="49" spans="1:10" ht="12.75" customHeight="1">
      <c r="A49" s="33">
        <v>40482</v>
      </c>
      <c r="B49" s="34">
        <v>250844.25470499997</v>
      </c>
      <c r="C49" s="34">
        <f t="shared" si="4"/>
        <v>177223.78610499998</v>
      </c>
      <c r="D49" s="34">
        <v>73620.4686</v>
      </c>
      <c r="E49" s="34">
        <v>108756.76829109003</v>
      </c>
      <c r="F49" s="34">
        <v>-13901.27196321</v>
      </c>
      <c r="G49" s="34">
        <v>-129798.638</v>
      </c>
      <c r="H49" s="34">
        <v>-67215.35213466</v>
      </c>
      <c r="I49" s="34">
        <f t="shared" si="3"/>
        <v>-102158.49380677998</v>
      </c>
      <c r="J49" s="35">
        <f t="shared" si="5"/>
        <v>75065.29229822</v>
      </c>
    </row>
    <row r="50" spans="1:10" ht="12.75" customHeight="1">
      <c r="A50" s="33">
        <v>40512</v>
      </c>
      <c r="B50" s="34">
        <v>242940.86299999998</v>
      </c>
      <c r="C50" s="34">
        <f t="shared" si="4"/>
        <v>171416.18799999997</v>
      </c>
      <c r="D50" s="34">
        <v>71524.675</v>
      </c>
      <c r="E50" s="34">
        <v>113979.69462231001</v>
      </c>
      <c r="F50" s="34">
        <v>-13986.38634716</v>
      </c>
      <c r="G50" s="34">
        <v>-129121.019</v>
      </c>
      <c r="H50" s="34">
        <v>-67416.4645275</v>
      </c>
      <c r="I50" s="34">
        <f t="shared" si="3"/>
        <v>-96544.17525234999</v>
      </c>
      <c r="J50" s="35">
        <f t="shared" si="5"/>
        <v>74872.01274764998</v>
      </c>
    </row>
    <row r="51" spans="1:10" ht="12.75" customHeight="1">
      <c r="A51" s="33">
        <v>40543</v>
      </c>
      <c r="B51" s="34">
        <v>266188.8395</v>
      </c>
      <c r="C51" s="34">
        <f t="shared" si="4"/>
        <v>194015.4835</v>
      </c>
      <c r="D51" s="34">
        <v>72173.356</v>
      </c>
      <c r="E51" s="34">
        <v>101374.04</v>
      </c>
      <c r="F51" s="34">
        <v>-13844.23592341</v>
      </c>
      <c r="G51" s="34">
        <v>-129180.073</v>
      </c>
      <c r="H51" s="34">
        <v>-67272.19998706</v>
      </c>
      <c r="I51" s="34">
        <f t="shared" si="3"/>
        <v>-108922.46891047001</v>
      </c>
      <c r="J51" s="35">
        <f t="shared" si="5"/>
        <v>85093.01458953</v>
      </c>
    </row>
    <row r="52" spans="1:10" ht="12.75" customHeight="1">
      <c r="A52" s="33">
        <v>40574</v>
      </c>
      <c r="B52" s="34">
        <v>264273.1755</v>
      </c>
      <c r="C52" s="34">
        <f t="shared" si="4"/>
        <v>186649.4695</v>
      </c>
      <c r="D52" s="34">
        <v>77623.70599999999</v>
      </c>
      <c r="E52" s="34">
        <v>87306.24187427001</v>
      </c>
      <c r="F52" s="34">
        <v>-13705.50268572</v>
      </c>
      <c r="G52" s="34">
        <v>-114288.641</v>
      </c>
      <c r="H52" s="34">
        <v>-67581.23474773</v>
      </c>
      <c r="I52" s="34">
        <f t="shared" si="3"/>
        <v>-108269.13655918</v>
      </c>
      <c r="J52" s="35">
        <f t="shared" si="5"/>
        <v>78380.33294082001</v>
      </c>
    </row>
    <row r="53" spans="1:10" ht="12.75" customHeight="1">
      <c r="A53" s="33">
        <v>40602</v>
      </c>
      <c r="B53" s="34">
        <v>298981.18299999996</v>
      </c>
      <c r="C53" s="34">
        <f t="shared" si="4"/>
        <v>220819.58999999997</v>
      </c>
      <c r="D53" s="34">
        <v>78161.593</v>
      </c>
      <c r="E53" s="34">
        <v>86826.70988153003</v>
      </c>
      <c r="F53" s="34">
        <v>-13772.50356166</v>
      </c>
      <c r="G53" s="34">
        <v>-147916.674</v>
      </c>
      <c r="H53" s="34">
        <v>-67994.09714366</v>
      </c>
      <c r="I53" s="34">
        <f t="shared" si="3"/>
        <v>-142856.56482379</v>
      </c>
      <c r="J53" s="35">
        <f t="shared" si="5"/>
        <v>77963.02517620998</v>
      </c>
    </row>
    <row r="54" spans="1:10" ht="12.75" customHeight="1">
      <c r="A54" s="33">
        <v>40633</v>
      </c>
      <c r="B54" s="34">
        <v>306888.65799999994</v>
      </c>
      <c r="C54" s="34">
        <f t="shared" si="4"/>
        <v>228124.84599999993</v>
      </c>
      <c r="D54" s="34">
        <v>78763.812</v>
      </c>
      <c r="E54" s="34">
        <v>75721.22242119005</v>
      </c>
      <c r="F54" s="34">
        <v>-13934.01226877</v>
      </c>
      <c r="G54" s="34">
        <v>-143693.975</v>
      </c>
      <c r="H54" s="34">
        <v>-67298.888572</v>
      </c>
      <c r="I54" s="34">
        <f t="shared" si="3"/>
        <v>-149205.65341957996</v>
      </c>
      <c r="J54" s="35">
        <f t="shared" si="5"/>
        <v>78919.19258041997</v>
      </c>
    </row>
    <row r="55" spans="1:10" ht="12.75" customHeight="1">
      <c r="A55" s="33">
        <v>40663</v>
      </c>
      <c r="B55" s="34">
        <v>313005.0229</v>
      </c>
      <c r="C55" s="34">
        <f t="shared" si="4"/>
        <v>232524.25236499996</v>
      </c>
      <c r="D55" s="34">
        <v>80480.770535</v>
      </c>
      <c r="E55" s="34">
        <v>81297.84120938004</v>
      </c>
      <c r="F55" s="34">
        <v>-13610.48634727</v>
      </c>
      <c r="G55" s="34">
        <v>-151535.537</v>
      </c>
      <c r="H55" s="34">
        <v>-67276.76676579</v>
      </c>
      <c r="I55" s="34">
        <f t="shared" si="3"/>
        <v>-151124.94890367996</v>
      </c>
      <c r="J55" s="35">
        <f t="shared" si="5"/>
        <v>81399.30346132</v>
      </c>
    </row>
    <row r="56" spans="1:10" ht="12.75" customHeight="1">
      <c r="A56" s="33">
        <v>40694</v>
      </c>
      <c r="B56" s="34">
        <v>288080.48</v>
      </c>
      <c r="C56" s="34">
        <f t="shared" si="4"/>
        <v>208576.84999999998</v>
      </c>
      <c r="D56" s="34">
        <v>79503.63</v>
      </c>
      <c r="E56" s="34">
        <v>95561.031</v>
      </c>
      <c r="F56" s="34">
        <v>-13656.252</v>
      </c>
      <c r="G56" s="34">
        <v>-143873.533</v>
      </c>
      <c r="H56" s="34">
        <v>-67250.24543</v>
      </c>
      <c r="I56" s="34">
        <f t="shared" si="3"/>
        <v>-129218.99942999998</v>
      </c>
      <c r="J56" s="35">
        <f t="shared" si="5"/>
        <v>79357.85057</v>
      </c>
    </row>
    <row r="57" spans="1:10" ht="12.75" customHeight="1">
      <c r="A57" s="33">
        <v>40724</v>
      </c>
      <c r="B57" s="34">
        <v>282055.4</v>
      </c>
      <c r="C57" s="34">
        <f t="shared" si="4"/>
        <v>202567.50000000003</v>
      </c>
      <c r="D57" s="34">
        <v>79487.9</v>
      </c>
      <c r="E57" s="34">
        <v>94900.42227201001</v>
      </c>
      <c r="F57" s="34">
        <v>-14053.46090182</v>
      </c>
      <c r="G57" s="34">
        <v>-135415.348</v>
      </c>
      <c r="H57" s="34">
        <v>-67438.56453063</v>
      </c>
      <c r="I57" s="34">
        <f t="shared" si="3"/>
        <v>-122006.95116043999</v>
      </c>
      <c r="J57" s="35">
        <f t="shared" si="5"/>
        <v>80560.54883956004</v>
      </c>
    </row>
    <row r="58" spans="1:10" ht="12.75" customHeight="1">
      <c r="A58" s="33">
        <v>40755</v>
      </c>
      <c r="B58" s="34">
        <v>272090.41</v>
      </c>
      <c r="C58" s="34">
        <f t="shared" si="4"/>
        <v>192672.55999999997</v>
      </c>
      <c r="D58" s="34">
        <v>79417.85</v>
      </c>
      <c r="E58" s="34">
        <v>99905.51</v>
      </c>
      <c r="F58" s="34">
        <v>-13593.41</v>
      </c>
      <c r="G58" s="34">
        <v>-130237.02</v>
      </c>
      <c r="H58" s="34">
        <v>-67304.21</v>
      </c>
      <c r="I58" s="34">
        <f t="shared" si="3"/>
        <v>-111229.13000000002</v>
      </c>
      <c r="J58" s="35">
        <f t="shared" si="5"/>
        <v>81443.42999999995</v>
      </c>
    </row>
    <row r="59" spans="1:10" ht="12.75" customHeight="1">
      <c r="A59" s="33">
        <v>40786</v>
      </c>
      <c r="B59" s="34">
        <v>269905.79949999996</v>
      </c>
      <c r="C59" s="34">
        <f t="shared" si="4"/>
        <v>189986.69199999998</v>
      </c>
      <c r="D59" s="34">
        <v>79919.1075</v>
      </c>
      <c r="E59" s="34">
        <v>99990.91463962</v>
      </c>
      <c r="F59" s="34">
        <v>-13568.33</v>
      </c>
      <c r="G59" s="34">
        <v>-126386.1645</v>
      </c>
      <c r="H59" s="34">
        <v>-67815.87676633</v>
      </c>
      <c r="I59" s="34">
        <f t="shared" si="3"/>
        <v>-107779.45662671</v>
      </c>
      <c r="J59" s="35">
        <f t="shared" si="5"/>
        <v>82207.23537328998</v>
      </c>
    </row>
    <row r="60" spans="1:10" ht="12.75" customHeight="1">
      <c r="A60" s="33">
        <v>40816</v>
      </c>
      <c r="B60" s="34">
        <v>263507.446</v>
      </c>
      <c r="C60" s="34">
        <f t="shared" si="4"/>
        <v>185898.929</v>
      </c>
      <c r="D60" s="34">
        <v>77608.517</v>
      </c>
      <c r="E60" s="34">
        <v>97214.713</v>
      </c>
      <c r="F60" s="34">
        <v>-13886.889</v>
      </c>
      <c r="G60" s="34">
        <v>-121500.464</v>
      </c>
      <c r="H60" s="34">
        <v>-67246.879</v>
      </c>
      <c r="I60" s="34">
        <f t="shared" si="3"/>
        <v>-105419.519</v>
      </c>
      <c r="J60" s="35">
        <f t="shared" si="5"/>
        <v>80479.41</v>
      </c>
    </row>
    <row r="61" spans="1:10" ht="12.75" customHeight="1">
      <c r="A61" s="33">
        <v>40847</v>
      </c>
      <c r="B61" s="34">
        <v>260357.86</v>
      </c>
      <c r="C61" s="34">
        <f t="shared" si="4"/>
        <v>181574.33999999997</v>
      </c>
      <c r="D61" s="34">
        <v>78783.52</v>
      </c>
      <c r="E61" s="34">
        <v>97829.7</v>
      </c>
      <c r="F61" s="34">
        <v>-13862.01</v>
      </c>
      <c r="G61" s="34">
        <v>-117072.85</v>
      </c>
      <c r="H61" s="34">
        <v>-67871.53</v>
      </c>
      <c r="I61" s="34">
        <f t="shared" si="3"/>
        <v>-100976.69</v>
      </c>
      <c r="J61" s="35">
        <f t="shared" si="5"/>
        <v>80597.64999999997</v>
      </c>
    </row>
    <row r="62" spans="1:10" ht="12.75" customHeight="1">
      <c r="A62" s="33">
        <v>40877</v>
      </c>
      <c r="B62" s="34">
        <v>252403.028</v>
      </c>
      <c r="C62" s="34">
        <f t="shared" si="4"/>
        <v>175281.46899999998</v>
      </c>
      <c r="D62" s="34">
        <v>77121.559</v>
      </c>
      <c r="E62" s="34">
        <v>96854.7159</v>
      </c>
      <c r="F62" s="34">
        <v>-14142</v>
      </c>
      <c r="G62" s="34">
        <v>-109541.32</v>
      </c>
      <c r="H62" s="34">
        <v>-67156.16</v>
      </c>
      <c r="I62" s="34">
        <f t="shared" si="3"/>
        <v>-93984.76410000001</v>
      </c>
      <c r="J62" s="35">
        <f t="shared" si="5"/>
        <v>81296.70489999997</v>
      </c>
    </row>
    <row r="63" spans="1:10" ht="12.75" customHeight="1">
      <c r="A63" s="33">
        <v>40908</v>
      </c>
      <c r="B63" s="34">
        <v>252004.53</v>
      </c>
      <c r="C63" s="34">
        <f t="shared" si="4"/>
        <v>175671.93</v>
      </c>
      <c r="D63" s="34">
        <v>76332.6</v>
      </c>
      <c r="E63" s="34">
        <v>96540.39</v>
      </c>
      <c r="F63" s="34">
        <v>-14167.56</v>
      </c>
      <c r="G63" s="34">
        <v>-98899.76</v>
      </c>
      <c r="H63" s="34">
        <v>-67434.88</v>
      </c>
      <c r="I63" s="34">
        <f t="shared" si="3"/>
        <v>-83961.81</v>
      </c>
      <c r="J63" s="35">
        <f t="shared" si="5"/>
        <v>91710.12</v>
      </c>
    </row>
    <row r="64" spans="1:10" ht="12.75" customHeight="1">
      <c r="A64" s="33">
        <v>40939</v>
      </c>
      <c r="B64" s="34">
        <f>+'[19]BaseMoney-NEW'!$F$23</f>
        <v>245311.3185</v>
      </c>
      <c r="C64" s="34">
        <f t="shared" si="4"/>
        <v>168212.9905</v>
      </c>
      <c r="D64" s="34">
        <f>-'[19]BaseMoney-NEW'!$F$24</f>
        <v>77098.328</v>
      </c>
      <c r="E64" s="34">
        <f>+'[19]BaseMoney-NEW'!$F$28</f>
        <v>95356.25</v>
      </c>
      <c r="F64" s="34">
        <f>'[19]BaseMoney-NEW'!$F$32</f>
        <v>-14510.53</v>
      </c>
      <c r="G64" s="34">
        <f>'[19]BaseMoney-NEW'!$F$30</f>
        <v>-98202.15</v>
      </c>
      <c r="H64" s="34">
        <f>'[19]BaseMoney-NEW'!$F$34</f>
        <v>-67292.17</v>
      </c>
      <c r="I64" s="34">
        <f t="shared" si="3"/>
        <v>-84648.59999999999</v>
      </c>
      <c r="J64" s="35">
        <f t="shared" si="5"/>
        <v>83564.39050000002</v>
      </c>
    </row>
    <row r="65" spans="1:10" ht="12.75" customHeight="1">
      <c r="A65" s="33">
        <v>40968</v>
      </c>
      <c r="B65" s="34">
        <f>+'[19]BaseMoney-NEW'!$H$23</f>
        <v>244836.86999999997</v>
      </c>
      <c r="C65" s="34">
        <f t="shared" si="4"/>
        <v>167499.83096599998</v>
      </c>
      <c r="D65" s="34">
        <f>-'[19]BaseMoney-NEW'!$H$24</f>
        <v>77337.039034</v>
      </c>
      <c r="E65" s="34">
        <f>+'[19]BaseMoney-NEW'!$H$28</f>
        <v>120005.22140524002</v>
      </c>
      <c r="F65" s="34">
        <f>'[19]BaseMoney-NEW'!$H$32</f>
        <v>-14930.92255525</v>
      </c>
      <c r="G65" s="34">
        <f>'[19]BaseMoney-NEW'!$H$30</f>
        <v>-119668.318</v>
      </c>
      <c r="H65" s="34">
        <f>'[19]BaseMoney-NEW'!$H$34</f>
        <v>-67955.07176871001</v>
      </c>
      <c r="I65" s="34">
        <f t="shared" si="3"/>
        <v>-82549.09091871999</v>
      </c>
      <c r="J65" s="35">
        <f t="shared" si="5"/>
        <v>84950.74004727999</v>
      </c>
    </row>
    <row r="66" spans="1:10" ht="12.75" customHeight="1">
      <c r="A66" s="33">
        <v>40999</v>
      </c>
      <c r="B66" s="34">
        <f>+'[24]BaseMoney-NEW'!$H$23</f>
        <v>235788.39549999998</v>
      </c>
      <c r="C66" s="34">
        <f t="shared" si="4"/>
        <v>158786.5655</v>
      </c>
      <c r="D66" s="34">
        <f>-'[24]BaseMoney-NEW'!$H$24</f>
        <v>77001.82999999999</v>
      </c>
      <c r="E66" s="34">
        <f>+'[24]BaseMoney-NEW'!$H$28</f>
        <v>118844.80222990003</v>
      </c>
      <c r="F66" s="34">
        <f>'[24]BaseMoney-NEW'!$H$32</f>
        <v>-15188.52258898</v>
      </c>
      <c r="G66" s="34">
        <f>'[24]BaseMoney-NEW'!$H$30</f>
        <v>-111571.952</v>
      </c>
      <c r="H66" s="34">
        <f>'[24]BaseMoney-NEW'!$H$34</f>
        <v>-67174.21849171001</v>
      </c>
      <c r="I66" s="34">
        <f t="shared" si="3"/>
        <v>-75089.89085078999</v>
      </c>
      <c r="J66" s="35">
        <f t="shared" si="5"/>
        <v>83696.67464921</v>
      </c>
    </row>
    <row r="67" spans="1:10" ht="12.75" customHeight="1">
      <c r="A67" s="33">
        <v>41029</v>
      </c>
      <c r="B67" s="34">
        <f>+'[25]BaseMoney-NEW'!$H$23</f>
        <v>235380.95949999997</v>
      </c>
      <c r="C67" s="34">
        <f t="shared" si="4"/>
        <v>158308.54299999998</v>
      </c>
      <c r="D67" s="34">
        <f>-'[25]BaseMoney-NEW'!$H$24</f>
        <v>77072.41649999999</v>
      </c>
      <c r="E67" s="34">
        <f>+'[25]BaseMoney-NEW'!$H$28</f>
        <v>103687.30651065003</v>
      </c>
      <c r="F67" s="34">
        <f>'[25]BaseMoney-NEW'!$H$32</f>
        <v>-15029.24794241</v>
      </c>
      <c r="G67" s="34">
        <f>'[25]BaseMoney-NEW'!$H$30</f>
        <v>-94809.373</v>
      </c>
      <c r="H67" s="34">
        <f>'[25]BaseMoney-NEW'!$H$34</f>
        <v>-67190.64655599001</v>
      </c>
      <c r="I67" s="34">
        <f t="shared" si="3"/>
        <v>-73341.96098774999</v>
      </c>
      <c r="J67" s="35">
        <f t="shared" si="5"/>
        <v>84966.58201224999</v>
      </c>
    </row>
    <row r="68" spans="1:10" ht="12.75" customHeight="1">
      <c r="A68" s="33">
        <v>41060</v>
      </c>
      <c r="B68" s="34">
        <f>+'[21]BaseMoney-NEW'!$H$23</f>
        <v>228692.21850000002</v>
      </c>
      <c r="C68" s="34">
        <f t="shared" si="4"/>
        <v>153570.31250000003</v>
      </c>
      <c r="D68" s="34">
        <f>-'[21]BaseMoney-NEW'!$H$24</f>
        <v>75121.90599999999</v>
      </c>
      <c r="E68" s="34">
        <f>+'[21]BaseMoney-NEW'!$H$28</f>
        <v>109210.99771247999</v>
      </c>
      <c r="F68" s="34">
        <f>'[21]BaseMoney-NEW'!$H$32</f>
        <v>-15545.45411205</v>
      </c>
      <c r="G68" s="34">
        <f>'[21]BaseMoney-NEW'!$H$30</f>
        <v>-96120.148</v>
      </c>
      <c r="H68" s="34">
        <f>'[21]BaseMoney-NEW'!$H$34</f>
        <v>-67377.65</v>
      </c>
      <c r="I68" s="34">
        <f t="shared" si="3"/>
        <v>-69832.25439957001</v>
      </c>
      <c r="J68" s="35">
        <f t="shared" si="5"/>
        <v>83738.05810043002</v>
      </c>
    </row>
    <row r="69" spans="1:10" ht="12.75" customHeight="1">
      <c r="A69" s="33">
        <v>41090</v>
      </c>
      <c r="B69" s="34">
        <f>+'[22]BaseMoney-NEW'!$H$23</f>
        <v>213111.36549999999</v>
      </c>
      <c r="C69" s="34">
        <f t="shared" si="4"/>
        <v>137636.527</v>
      </c>
      <c r="D69" s="34">
        <f>-'[22]BaseMoney-NEW'!$H$24</f>
        <v>75474.8385</v>
      </c>
      <c r="E69" s="34">
        <f>+'[22]BaseMoney-NEW'!$H$28</f>
        <v>108245.05743224</v>
      </c>
      <c r="F69" s="34">
        <f>'[22]BaseMoney-NEW'!$H$32</f>
        <v>-15843.479414450001</v>
      </c>
      <c r="G69" s="34">
        <f>'[22]BaseMoney-NEW'!$H$30</f>
        <v>-78348.613</v>
      </c>
      <c r="H69" s="34">
        <f>'[22]BaseMoney-NEW'!$H$34</f>
        <v>-67352.12201877001</v>
      </c>
      <c r="I69" s="34">
        <f t="shared" si="3"/>
        <v>-53299.157000980005</v>
      </c>
      <c r="J69" s="35">
        <f t="shared" si="5"/>
        <v>84337.36999902</v>
      </c>
    </row>
    <row r="70" spans="1:10" ht="12.75" customHeight="1">
      <c r="A70" s="33">
        <v>41121</v>
      </c>
      <c r="B70" s="34">
        <f>+'[23]BaseMoney-NEW'!$H$23</f>
        <v>207607.85224999997</v>
      </c>
      <c r="C70" s="34">
        <f t="shared" si="4"/>
        <v>132579.47836609997</v>
      </c>
      <c r="D70" s="34">
        <f>-'[23]BaseMoney-NEW'!$H$24</f>
        <v>75028.3738839</v>
      </c>
      <c r="E70" s="34">
        <f>+'[23]BaseMoney-NEW'!$H$28</f>
        <v>101824.42125128004</v>
      </c>
      <c r="F70" s="34">
        <f>'[23]BaseMoney-NEW'!$H$32</f>
        <v>-16298.45676484</v>
      </c>
      <c r="G70" s="34">
        <f>'[23]BaseMoney-NEW'!$H$30</f>
        <v>-63610.362</v>
      </c>
      <c r="H70" s="34">
        <f>'[23]BaseMoney-NEW'!$H$34</f>
        <v>-67337.22397516</v>
      </c>
      <c r="I70" s="34">
        <f t="shared" si="3"/>
        <v>-45421.62148871995</v>
      </c>
      <c r="J70" s="35">
        <f t="shared" si="5"/>
        <v>87157.85687738002</v>
      </c>
    </row>
    <row r="71" spans="1:10" ht="12.75" customHeight="1">
      <c r="A71" s="33">
        <v>41152</v>
      </c>
      <c r="B71" s="34">
        <f>+'[26]BaseMoney-NEW'!$H$23</f>
        <v>203336.4755</v>
      </c>
      <c r="C71" s="34">
        <f t="shared" si="4"/>
        <v>127645.41</v>
      </c>
      <c r="D71" s="34">
        <f>-'[26]BaseMoney-NEW'!$H$24</f>
        <v>75691.0655</v>
      </c>
      <c r="E71" s="34">
        <f>+'[26]BaseMoney-NEW'!$H$28</f>
        <v>126308.95384755998</v>
      </c>
      <c r="F71" s="34">
        <f>'[26]BaseMoney-NEW'!$H$32</f>
        <v>-16866.91951717</v>
      </c>
      <c r="G71" s="34">
        <f>'[26]BaseMoney-NEW'!$H$30</f>
        <v>-82986.356</v>
      </c>
      <c r="H71" s="34">
        <f>'[26]BaseMoney-NEW'!$H$34</f>
        <v>-67826.02240432</v>
      </c>
      <c r="I71" s="34">
        <f t="shared" si="3"/>
        <v>-41370.34407393001</v>
      </c>
      <c r="J71" s="35">
        <f t="shared" si="5"/>
        <v>86275.06592606999</v>
      </c>
    </row>
    <row r="72" spans="1:10" ht="12.75" customHeight="1">
      <c r="A72" s="33">
        <v>41182</v>
      </c>
      <c r="B72" s="34">
        <f>+'[27]BaseMoney-NEW'!$H$23</f>
        <v>189052.9845</v>
      </c>
      <c r="C72" s="34">
        <f t="shared" si="4"/>
        <v>112385.3235</v>
      </c>
      <c r="D72" s="34">
        <f>-'[27]BaseMoney-NEW'!$H$24</f>
        <v>76667.661</v>
      </c>
      <c r="E72" s="34">
        <f>+'[27]BaseMoney-NEW'!$H$28</f>
        <v>127372.14</v>
      </c>
      <c r="F72" s="34">
        <f>'[27]BaseMoney-NEW'!$H$32</f>
        <v>-16357.91</v>
      </c>
      <c r="G72" s="34">
        <f>'[27]BaseMoney-NEW'!$H$30</f>
        <v>-70761.20999999999</v>
      </c>
      <c r="H72" s="34">
        <f>'[27]BaseMoney-NEW'!$H$34</f>
        <v>-67444.47</v>
      </c>
      <c r="I72" s="34">
        <f t="shared" si="3"/>
        <v>-27191.449999999997</v>
      </c>
      <c r="J72" s="35">
        <f t="shared" si="5"/>
        <v>85193.8735</v>
      </c>
    </row>
    <row r="73" spans="1:10" ht="12.75" customHeight="1">
      <c r="A73" s="33">
        <v>41213</v>
      </c>
      <c r="B73" s="34">
        <f>+'[31]BaseMoney-NEW'!$H$23</f>
        <v>177803.81949999998</v>
      </c>
      <c r="C73" s="34">
        <f t="shared" si="4"/>
        <v>101214.78649999999</v>
      </c>
      <c r="D73" s="34">
        <f>-'[31]BaseMoney-NEW'!$H$24</f>
        <v>76589.033</v>
      </c>
      <c r="E73" s="34">
        <f>+'[31]BaseMoney-NEW'!$H$28</f>
        <v>136019.14958548</v>
      </c>
      <c r="F73" s="34">
        <f>'[31]BaseMoney-NEW'!$H$32</f>
        <v>-16287.03795899</v>
      </c>
      <c r="G73" s="34">
        <f>'[31]BaseMoney-NEW'!$H$30</f>
        <v>-67096.156</v>
      </c>
      <c r="H73" s="34">
        <f>'[31]BaseMoney-NEW'!$H$34</f>
        <v>-67362.69694259</v>
      </c>
      <c r="I73" s="34">
        <f t="shared" si="3"/>
        <v>-14726.741316100015</v>
      </c>
      <c r="J73" s="35">
        <f t="shared" si="5"/>
        <v>86488.04518389997</v>
      </c>
    </row>
    <row r="74" spans="1:10" ht="12.75" customHeight="1">
      <c r="A74" s="33">
        <v>41243</v>
      </c>
      <c r="B74" s="34">
        <f>+'[32]BaseMoney-NEW'!$H$23</f>
        <v>172642.96349999998</v>
      </c>
      <c r="C74" s="34">
        <f t="shared" si="4"/>
        <v>96332.7025</v>
      </c>
      <c r="D74" s="34">
        <f>-'[32]BaseMoney-NEW'!$H$24</f>
        <v>76310.26099999998</v>
      </c>
      <c r="E74" s="34">
        <f>+'[32]BaseMoney-NEW'!$H$28</f>
        <v>138552.44632006</v>
      </c>
      <c r="F74" s="34">
        <f>'[32]BaseMoney-NEW'!$H$32</f>
        <v>-16071.98713826</v>
      </c>
      <c r="G74" s="34">
        <f>'[32]BaseMoney-NEW'!$H$30</f>
        <v>-63234.474</v>
      </c>
      <c r="H74" s="34">
        <f>'[32]BaseMoney-NEW'!$H$34</f>
        <v>-67803.48313124</v>
      </c>
      <c r="I74" s="34">
        <f t="shared" si="3"/>
        <v>-8557.497949440003</v>
      </c>
      <c r="J74" s="35">
        <f t="shared" si="5"/>
        <v>87775.20455056</v>
      </c>
    </row>
    <row r="75" spans="1:10" ht="12.75" customHeight="1">
      <c r="A75" s="33">
        <v>41274</v>
      </c>
      <c r="B75" s="34">
        <f>+'[33]BaseMoney-NEW'!$H$23</f>
        <v>176983.2291</v>
      </c>
      <c r="C75" s="34">
        <f t="shared" si="4"/>
        <v>100570.814245</v>
      </c>
      <c r="D75" s="34">
        <f>-'[33]BaseMoney-NEW'!$H$24</f>
        <v>76412.414855</v>
      </c>
      <c r="E75" s="34">
        <f>+'[33]BaseMoney-NEW'!$H$28</f>
        <v>137631.92451979</v>
      </c>
      <c r="F75" s="34">
        <f>'[33]BaseMoney-NEW'!$H$32</f>
        <v>-16413.63</v>
      </c>
      <c r="G75" s="34">
        <f>'[33]BaseMoney-NEW'!$H$30</f>
        <v>-47675.46</v>
      </c>
      <c r="H75" s="34">
        <f>'[33]BaseMoney-NEW'!$H$34</f>
        <v>-76465.19</v>
      </c>
      <c r="I75" s="34">
        <f t="shared" si="3"/>
        <v>-2922.3554802100116</v>
      </c>
      <c r="J75" s="35">
        <f t="shared" si="5"/>
        <v>97648.45876478999</v>
      </c>
    </row>
    <row r="76" spans="1:10" ht="12.75" customHeight="1">
      <c r="A76" s="33">
        <v>41305</v>
      </c>
      <c r="B76" s="34">
        <f>+'[35]BaseMoney-NEW'!$H$23</f>
        <v>166785.5349</v>
      </c>
      <c r="C76" s="34">
        <f t="shared" si="4"/>
        <v>90159.1536</v>
      </c>
      <c r="D76" s="34">
        <f>-'[35]BaseMoney-NEW'!$H$24</f>
        <v>76626.3813</v>
      </c>
      <c r="E76" s="34">
        <f>+'[35]BaseMoney-NEW'!$H$28</f>
        <v>147891.676</v>
      </c>
      <c r="F76" s="34">
        <f>+'[35]BaseMoney-NEW'!$H$32</f>
        <v>-16470.90349355</v>
      </c>
      <c r="G76" s="34">
        <f>+'[35]BaseMoney-NEW'!$H$30</f>
        <v>-52392.78</v>
      </c>
      <c r="H76" s="34">
        <f>+'[35]BaseMoney-NEW'!$H$34</f>
        <v>-80619.34272407</v>
      </c>
      <c r="I76" s="34">
        <f t="shared" si="3"/>
        <v>-1591.3502176199836</v>
      </c>
      <c r="J76" s="35">
        <f t="shared" si="5"/>
        <v>88567.80338238002</v>
      </c>
    </row>
    <row r="77" spans="1:10" ht="12.75" customHeight="1">
      <c r="A77" s="33">
        <v>41333</v>
      </c>
      <c r="B77" s="34">
        <f>+'[36]BaseMoney-NEW'!$F$23</f>
        <v>159290.472695</v>
      </c>
      <c r="C77" s="34">
        <f t="shared" si="4"/>
        <v>83947.44331500001</v>
      </c>
      <c r="D77" s="34">
        <f>-'[36]BaseMoney-NEW'!$F$24</f>
        <v>75343.02937999999</v>
      </c>
      <c r="E77" s="34">
        <f>+'[36]BaseMoney-NEW'!$F$28</f>
        <v>170544.03784658</v>
      </c>
      <c r="F77" s="34">
        <f>+'[36]BaseMoney-NEW'!$F$32</f>
        <v>-18101.35617466</v>
      </c>
      <c r="G77" s="34">
        <f>+'[36]BaseMoney-NEW'!$F$30</f>
        <v>-72170.47200000001</v>
      </c>
      <c r="H77" s="34">
        <f>+'[36]BaseMoney-NEW'!$F$34</f>
        <v>-75838.32002851</v>
      </c>
      <c r="I77" s="34">
        <f aca="true" t="shared" si="6" ref="I77:I108">SUM(E77:H77)</f>
        <v>4433.889643409988</v>
      </c>
      <c r="J77" s="35">
        <f t="shared" si="5"/>
        <v>88381.33295841</v>
      </c>
    </row>
    <row r="78" spans="1:10" ht="12.75" customHeight="1">
      <c r="A78" s="33">
        <v>41364</v>
      </c>
      <c r="B78" s="34">
        <f>+'[36]BaseMoney-NEW'!$H$23</f>
        <v>153536.5382</v>
      </c>
      <c r="C78" s="34">
        <f t="shared" si="4"/>
        <v>79007.29075000001</v>
      </c>
      <c r="D78" s="34">
        <f>-'[36]BaseMoney-NEW'!$H$24</f>
        <v>74529.24745</v>
      </c>
      <c r="E78" s="34">
        <f>+'[36]BaseMoney-NEW'!$H$28</f>
        <v>157528.49596126</v>
      </c>
      <c r="F78" s="34">
        <f>+'[36]BaseMoney-NEW'!$H$32</f>
        <v>-19770.50600172</v>
      </c>
      <c r="G78" s="34">
        <f>+'[36]BaseMoney-NEW'!$H$30</f>
        <v>-54298.977</v>
      </c>
      <c r="H78" s="34">
        <f>+'[36]BaseMoney-NEW'!$H$34</f>
        <v>-71171.85068072</v>
      </c>
      <c r="I78" s="34">
        <f t="shared" si="6"/>
        <v>12287.16227881999</v>
      </c>
      <c r="J78" s="35">
        <f t="shared" si="5"/>
        <v>91294.45302882</v>
      </c>
    </row>
    <row r="79" spans="1:10" ht="12.75" customHeight="1">
      <c r="A79" s="33">
        <v>41394</v>
      </c>
      <c r="B79" s="34">
        <f>+'[37]BaseMoney-NEW'!$H$23</f>
        <v>152453.9736</v>
      </c>
      <c r="C79" s="34">
        <f t="shared" si="4"/>
        <v>77393.183</v>
      </c>
      <c r="D79" s="34">
        <f>-'[37]BaseMoney-NEW'!$H$24</f>
        <v>75060.7906</v>
      </c>
      <c r="E79" s="34">
        <f>+'[37]BaseMoney-NEW'!$H$28</f>
        <v>150005.59</v>
      </c>
      <c r="F79" s="34">
        <f>+'[37]BaseMoney-NEW'!$H$32</f>
        <v>-20368.6</v>
      </c>
      <c r="G79" s="34">
        <f>+'[37]BaseMoney-NEW'!$H$30</f>
        <v>-44920.51</v>
      </c>
      <c r="H79" s="34">
        <f>+'[37]BaseMoney-NEW'!$H$34</f>
        <v>-72495.68</v>
      </c>
      <c r="I79" s="34">
        <f t="shared" si="6"/>
        <v>12220.799999999988</v>
      </c>
      <c r="J79" s="35">
        <f t="shared" si="5"/>
        <v>89613.983</v>
      </c>
    </row>
    <row r="80" spans="1:10" ht="12.75" customHeight="1">
      <c r="A80" s="33">
        <v>41425</v>
      </c>
      <c r="B80" s="34">
        <v>166530.8</v>
      </c>
      <c r="C80" s="34">
        <f aca="true" t="shared" si="7" ref="C80:C87">+B80-D80</f>
        <v>88354.54</v>
      </c>
      <c r="D80" s="34">
        <v>78176.26</v>
      </c>
      <c r="E80" s="34">
        <v>154450.6</v>
      </c>
      <c r="F80" s="34">
        <v>-57531.66</v>
      </c>
      <c r="G80" s="34">
        <v>-20112.84</v>
      </c>
      <c r="H80" s="34">
        <v>-74645.03</v>
      </c>
      <c r="I80" s="34">
        <f t="shared" si="6"/>
        <v>2161.070000000007</v>
      </c>
      <c r="J80" s="35">
        <f aca="true" t="shared" si="8" ref="J80:J87">+C80+I80</f>
        <v>90515.61</v>
      </c>
    </row>
    <row r="81" spans="1:10" ht="12.75" customHeight="1">
      <c r="A81" s="33">
        <v>41455</v>
      </c>
      <c r="B81" s="34">
        <f>+'[38]BaseMoney-NEW'!$H$23</f>
        <v>168077.366135</v>
      </c>
      <c r="C81" s="34">
        <f t="shared" si="7"/>
        <v>89637.35853499999</v>
      </c>
      <c r="D81" s="34">
        <f>-'[38]BaseMoney-NEW'!$H$24</f>
        <v>78440.0076</v>
      </c>
      <c r="E81" s="34">
        <f>+'[38]BaseMoney-NEW'!$H$28</f>
        <v>155947.27565621003</v>
      </c>
      <c r="F81" s="34">
        <f>+'[38]BaseMoney-NEW'!$H$32</f>
        <v>-20389.31093994</v>
      </c>
      <c r="G81" s="34">
        <f>+'[38]BaseMoney-NEW'!$H$30</f>
        <v>-60096.378</v>
      </c>
      <c r="H81" s="34">
        <f>+'[38]BaseMoney-NEW'!$H$34</f>
        <v>-74877.06462908</v>
      </c>
      <c r="I81" s="34">
        <f t="shared" si="6"/>
        <v>584.5220871900383</v>
      </c>
      <c r="J81" s="35">
        <f t="shared" si="8"/>
        <v>90221.88062219003</v>
      </c>
    </row>
    <row r="82" spans="1:10" ht="12.75" customHeight="1">
      <c r="A82" s="33">
        <v>41486</v>
      </c>
      <c r="B82" s="34">
        <f>+'[39]BaseMoney-NEW'!$H$23</f>
        <v>170667.3474</v>
      </c>
      <c r="C82" s="34">
        <f t="shared" si="7"/>
        <v>87523.84079999999</v>
      </c>
      <c r="D82" s="34">
        <f>-'[39]BaseMoney-NEW'!$H$24</f>
        <v>83143.50660000001</v>
      </c>
      <c r="E82" s="34">
        <f>+'[39]BaseMoney-NEW'!$H$28</f>
        <v>159969.69642067997</v>
      </c>
      <c r="F82" s="34">
        <f>+'[39]BaseMoney-NEW'!$H$32</f>
        <v>-20471.62831134</v>
      </c>
      <c r="G82" s="34">
        <f>+'[39]BaseMoney-NEW'!$H$30</f>
        <v>-55188.669</v>
      </c>
      <c r="H82" s="34">
        <f>+'[39]BaseMoney-NEW'!$H$34</f>
        <v>-79845.56377606</v>
      </c>
      <c r="I82" s="34">
        <f t="shared" si="6"/>
        <v>4463.835333279989</v>
      </c>
      <c r="J82" s="35">
        <f t="shared" si="8"/>
        <v>91987.67613327998</v>
      </c>
    </row>
    <row r="83" spans="1:10" ht="12.75" customHeight="1">
      <c r="A83" s="33">
        <v>41517</v>
      </c>
      <c r="B83" s="34">
        <f>+'[43]BaseMoney-NEW'!$H$23</f>
        <v>158857.20198</v>
      </c>
      <c r="C83" s="34">
        <f t="shared" si="7"/>
        <v>82993.36271400002</v>
      </c>
      <c r="D83" s="34">
        <f>-'[43]BaseMoney-NEW'!$H$24</f>
        <v>75863.839266</v>
      </c>
      <c r="E83" s="34">
        <f>+'[43]BaseMoney-NEW'!$H$28</f>
        <v>170459.57582392</v>
      </c>
      <c r="F83" s="34">
        <f>+'[43]BaseMoney-NEW'!$H$32</f>
        <v>-20914.804698810003</v>
      </c>
      <c r="G83" s="34">
        <f>+'[43]BaseMoney-NEW'!$H$30</f>
        <v>-62918.646</v>
      </c>
      <c r="H83" s="34">
        <f>+'[43]BaseMoney-NEW'!$H$34</f>
        <v>-78433.89</v>
      </c>
      <c r="I83" s="34">
        <f t="shared" si="6"/>
        <v>8192.235125109975</v>
      </c>
      <c r="J83" s="35">
        <f t="shared" si="8"/>
        <v>91185.59783910999</v>
      </c>
    </row>
    <row r="84" spans="1:10" ht="12.75" customHeight="1">
      <c r="A84" s="33">
        <v>41547</v>
      </c>
      <c r="B84" s="34">
        <v>161309.83</v>
      </c>
      <c r="C84" s="34">
        <f t="shared" si="7"/>
        <v>85680.95999999999</v>
      </c>
      <c r="D84" s="34">
        <v>75628.87</v>
      </c>
      <c r="E84" s="34">
        <v>162943.79</v>
      </c>
      <c r="F84" s="34">
        <v>-21124.32</v>
      </c>
      <c r="G84" s="34">
        <v>-53306.5</v>
      </c>
      <c r="H84" s="34">
        <v>-82110.64</v>
      </c>
      <c r="I84" s="34">
        <f t="shared" si="6"/>
        <v>6402.330000000002</v>
      </c>
      <c r="J84" s="35">
        <f t="shared" si="8"/>
        <v>92083.29</v>
      </c>
    </row>
    <row r="85" spans="1:10" ht="12.75" customHeight="1">
      <c r="A85" s="33">
        <v>41578</v>
      </c>
      <c r="B85" s="34">
        <v>162534.83</v>
      </c>
      <c r="C85" s="34">
        <f t="shared" si="7"/>
        <v>83825.08999999998</v>
      </c>
      <c r="D85" s="34">
        <v>78709.74</v>
      </c>
      <c r="E85" s="34">
        <v>165791.68</v>
      </c>
      <c r="F85" s="34">
        <v>-21393.11</v>
      </c>
      <c r="G85" s="34">
        <v>-56229.22</v>
      </c>
      <c r="H85" s="34">
        <v>-80266.63</v>
      </c>
      <c r="I85" s="34">
        <f t="shared" si="6"/>
        <v>7902.720000000001</v>
      </c>
      <c r="J85" s="35">
        <f t="shared" si="8"/>
        <v>91727.80999999998</v>
      </c>
    </row>
    <row r="86" spans="1:10" ht="12.75" customHeight="1">
      <c r="A86" s="33">
        <v>41608</v>
      </c>
      <c r="B86" s="34">
        <v>149756.2880806406</v>
      </c>
      <c r="C86" s="34">
        <f t="shared" si="7"/>
        <v>78672.04977798111</v>
      </c>
      <c r="D86" s="34">
        <v>71084.23830265949</v>
      </c>
      <c r="E86" s="34">
        <v>167792.10145766888</v>
      </c>
      <c r="F86" s="34">
        <v>-21346.701997919998</v>
      </c>
      <c r="G86" s="34">
        <v>-52848.780999999995</v>
      </c>
      <c r="H86" s="34">
        <v>-80150.63206203</v>
      </c>
      <c r="I86" s="34">
        <f t="shared" si="6"/>
        <v>13445.986397718894</v>
      </c>
      <c r="J86" s="35">
        <f t="shared" si="8"/>
        <v>92118.0361757</v>
      </c>
    </row>
    <row r="87" spans="1:10" ht="12.75" customHeight="1">
      <c r="A87" s="33">
        <v>41639</v>
      </c>
      <c r="B87" s="34">
        <f>+'[45]BaseMoney-NEW'!$H$23</f>
        <v>171572.90169368894</v>
      </c>
      <c r="C87" s="34">
        <f t="shared" si="7"/>
        <v>99110.77837868893</v>
      </c>
      <c r="D87" s="34">
        <f>-'[45]BaseMoney-NEW'!$H$24</f>
        <v>72462.123315</v>
      </c>
      <c r="E87" s="34">
        <f>+'[45]BaseMoney-NEW'!$H$28</f>
        <v>157282.21872640104</v>
      </c>
      <c r="F87" s="34">
        <f>+'[45]BaseMoney-NEW'!$H$32</f>
        <v>-21500.416698669997</v>
      </c>
      <c r="G87" s="34">
        <f>+'[45]BaseMoney-NEW'!$H$30</f>
        <v>-51003.64497328</v>
      </c>
      <c r="H87" s="34">
        <f>+'[45]BaseMoney-NEW'!$H$34</f>
        <v>-80255.55683016</v>
      </c>
      <c r="I87" s="34">
        <f t="shared" si="6"/>
        <v>4522.600224291062</v>
      </c>
      <c r="J87" s="35">
        <f t="shared" si="8"/>
        <v>103633.37860298</v>
      </c>
    </row>
    <row r="88" spans="1:10" ht="12.75" customHeight="1">
      <c r="A88" s="33">
        <v>41670</v>
      </c>
      <c r="B88" s="34">
        <v>158595.85069788885</v>
      </c>
      <c r="C88" s="34">
        <v>86398.65923043885</v>
      </c>
      <c r="D88" s="34">
        <v>72197.19146745</v>
      </c>
      <c r="E88" s="34">
        <v>162323.03459174113</v>
      </c>
      <c r="F88" s="34">
        <v>-21112.367</v>
      </c>
      <c r="G88" s="34">
        <v>-48292.557</v>
      </c>
      <c r="H88" s="34">
        <v>-85495.676</v>
      </c>
      <c r="I88" s="34">
        <f t="shared" si="6"/>
        <v>7422.4345917411265</v>
      </c>
      <c r="J88" s="35">
        <v>93821.09382217997</v>
      </c>
    </row>
    <row r="89" spans="1:10" ht="12.75" customHeight="1">
      <c r="A89" s="33">
        <v>41698</v>
      </c>
      <c r="B89" s="34">
        <v>187498.5915490877</v>
      </c>
      <c r="C89" s="34">
        <v>113757.08190108769</v>
      </c>
      <c r="D89" s="34">
        <v>73741.509648</v>
      </c>
      <c r="E89" s="34">
        <v>187615.2130635903</v>
      </c>
      <c r="F89" s="34">
        <v>-20957.63</v>
      </c>
      <c r="G89" s="34">
        <v>-52882.76449999999</v>
      </c>
      <c r="H89" s="34">
        <v>-132865.08</v>
      </c>
      <c r="I89" s="34">
        <f t="shared" si="6"/>
        <v>-19090.261436409695</v>
      </c>
      <c r="J89" s="35">
        <f aca="true" t="shared" si="9" ref="J89:J120">+C89+I89</f>
        <v>94666.82046467799</v>
      </c>
    </row>
    <row r="90" spans="1:10" ht="12.75" customHeight="1">
      <c r="A90" s="33">
        <v>41729</v>
      </c>
      <c r="B90" s="34">
        <v>217929.85523999998</v>
      </c>
      <c r="C90" s="34">
        <f>+B90-D90</f>
        <v>138679.53920459998</v>
      </c>
      <c r="D90" s="34">
        <v>79250.3160354</v>
      </c>
      <c r="E90" s="34">
        <v>162105.85195477004</v>
      </c>
      <c r="F90" s="34">
        <v>-21390.75878698</v>
      </c>
      <c r="G90" s="34">
        <v>-30533.159499999994</v>
      </c>
      <c r="H90" s="34">
        <v>-154433.45346011003</v>
      </c>
      <c r="I90" s="34">
        <f t="shared" si="6"/>
        <v>-44251.51979231999</v>
      </c>
      <c r="J90" s="35">
        <f t="shared" si="9"/>
        <v>94428.01941227999</v>
      </c>
    </row>
    <row r="91" spans="1:10" ht="12.75" customHeight="1">
      <c r="A91" s="33">
        <v>41759</v>
      </c>
      <c r="B91" s="34">
        <v>215502.05088</v>
      </c>
      <c r="C91" s="34">
        <v>136707.629526</v>
      </c>
      <c r="D91" s="34">
        <v>78794.421354</v>
      </c>
      <c r="E91" s="34">
        <v>168507.21178115002</v>
      </c>
      <c r="F91" s="34">
        <v>-22371.82594459</v>
      </c>
      <c r="G91" s="34">
        <v>-30521.442</v>
      </c>
      <c r="H91" s="34">
        <v>-156376.73750194005</v>
      </c>
      <c r="I91" s="34">
        <f t="shared" si="6"/>
        <v>-40762.79366538003</v>
      </c>
      <c r="J91" s="35">
        <f t="shared" si="9"/>
        <v>95944.83586061998</v>
      </c>
    </row>
    <row r="92" spans="1:10" ht="12.75" customHeight="1">
      <c r="A92" s="33">
        <v>41790</v>
      </c>
      <c r="B92" s="34">
        <f>+'[48]BaseMoney-NEW'!$H$23</f>
        <v>193761.5958</v>
      </c>
      <c r="C92" s="34">
        <f aca="true" t="shared" si="10" ref="C92:C123">+B92-D92</f>
        <v>123908.23260000002</v>
      </c>
      <c r="D92" s="34">
        <f>-'[48]BaseMoney-NEW'!$H$24</f>
        <v>69853.36319999999</v>
      </c>
      <c r="E92" s="34">
        <f>+'[48]BaseMoney-NEW'!$H$28</f>
        <v>172919.61602401998</v>
      </c>
      <c r="F92" s="34">
        <f>+'[48]BaseMoney-NEW'!$H$32</f>
        <v>-22309.53477093</v>
      </c>
      <c r="G92" s="34">
        <f>+'[48]BaseMoney-NEW'!$H$30</f>
        <v>-23084.570999999993</v>
      </c>
      <c r="H92" s="34">
        <f>+'[48]BaseMoney-NEW'!$H$34</f>
        <v>-157148.36081338002</v>
      </c>
      <c r="I92" s="34">
        <f t="shared" si="6"/>
        <v>-29622.85056029004</v>
      </c>
      <c r="J92" s="35">
        <f t="shared" si="9"/>
        <v>94285.38203970998</v>
      </c>
    </row>
    <row r="93" spans="1:10" ht="12.75" customHeight="1">
      <c r="A93" s="33">
        <v>41820</v>
      </c>
      <c r="B93" s="34">
        <f>+'[49]BaseMoney-NEW'!$H$23</f>
        <v>214518.34344995877</v>
      </c>
      <c r="C93" s="34">
        <f t="shared" si="10"/>
        <v>146393.00657397328</v>
      </c>
      <c r="D93" s="34">
        <f>-'[49]BaseMoney-NEW'!$H$24</f>
        <v>68125.3368759855</v>
      </c>
      <c r="E93" s="34">
        <f>+'[49]BaseMoney-NEW'!$H$28</f>
        <v>196385.1740109928</v>
      </c>
      <c r="F93" s="34">
        <f>+'[49]BaseMoney-NEW'!$H$32</f>
        <v>-22702.70243534</v>
      </c>
      <c r="G93" s="34">
        <f>+'[49]BaseMoney-NEW'!$H$30</f>
        <v>-40570.104999999996</v>
      </c>
      <c r="H93" s="34">
        <f>+'[49]BaseMoney-NEW'!$H$34</f>
        <v>-183560.9250082061</v>
      </c>
      <c r="I93" s="34">
        <f t="shared" si="6"/>
        <v>-50448.55843255331</v>
      </c>
      <c r="J93" s="35">
        <f t="shared" si="9"/>
        <v>95944.44814141997</v>
      </c>
    </row>
    <row r="94" spans="1:10" ht="12.75" customHeight="1">
      <c r="A94" s="33">
        <v>41851</v>
      </c>
      <c r="B94" s="34">
        <f>+'[50]BaseMoney-NEW'!$H$23</f>
        <v>298926.7362</v>
      </c>
      <c r="C94" s="34">
        <f t="shared" si="10"/>
        <v>232071.16139999998</v>
      </c>
      <c r="D94" s="34">
        <f>-'[50]BaseMoney-NEW'!$H$24</f>
        <v>66855.5748</v>
      </c>
      <c r="E94" s="34">
        <f>+'[51]BaseMoney-NEW'!$F$28</f>
        <v>114684.12300323881</v>
      </c>
      <c r="F94" s="34">
        <f>+'[50]BaseMoney-NEW'!$H$32</f>
        <v>-23165.554249650002</v>
      </c>
      <c r="G94" s="34">
        <f>+'[50]BaseMoney-NEW'!$H$30</f>
        <v>-32371.854999999992</v>
      </c>
      <c r="H94" s="34">
        <f>+'[51]BaseMoney-NEW'!$F$34</f>
        <v>-193764.0085578788</v>
      </c>
      <c r="I94" s="34">
        <f t="shared" si="6"/>
        <v>-134617.29480429</v>
      </c>
      <c r="J94" s="35">
        <f t="shared" si="9"/>
        <v>97453.86659570999</v>
      </c>
    </row>
    <row r="95" spans="1:10" ht="12.75" customHeight="1">
      <c r="A95" s="33">
        <v>41882</v>
      </c>
      <c r="B95" s="34">
        <f>+'[51]BaseMoney-NEW'!$H$23</f>
        <v>283630.35599999997</v>
      </c>
      <c r="C95" s="34">
        <f t="shared" si="10"/>
        <v>225683.82562806897</v>
      </c>
      <c r="D95" s="34">
        <f>-'[51]BaseMoney-NEW'!$H$24</f>
        <v>57946.530371930996</v>
      </c>
      <c r="E95" s="34">
        <f>+'[51]BaseMoney-NEW'!$H$28</f>
        <v>119369.23818922987</v>
      </c>
      <c r="F95" s="34">
        <f>+'[51]BaseMoney-NEW'!$H$32</f>
        <v>-22991.83355035</v>
      </c>
      <c r="G95" s="34">
        <f>+'[51]BaseMoney-NEW'!$H$30</f>
        <v>-34174.509000000005</v>
      </c>
      <c r="H95" s="34">
        <f>+'[51]BaseMoney-NEW'!$H$34</f>
        <v>-189095.49560661885</v>
      </c>
      <c r="I95" s="34">
        <f t="shared" si="6"/>
        <v>-126892.59996773898</v>
      </c>
      <c r="J95" s="35">
        <f t="shared" si="9"/>
        <v>98791.22566032999</v>
      </c>
    </row>
    <row r="96" spans="1:10" ht="12.75" customHeight="1">
      <c r="A96" s="33">
        <v>41912</v>
      </c>
      <c r="B96" s="34">
        <f>+'[52]BaseMoney-NEW'!$H$23</f>
        <v>288848.3451728232</v>
      </c>
      <c r="C96" s="34">
        <f t="shared" si="10"/>
        <v>234096.34614938218</v>
      </c>
      <c r="D96" s="34">
        <f>-'[52]BaseMoney-NEW'!$H$24</f>
        <v>54751.999023441</v>
      </c>
      <c r="E96" s="34">
        <f>+'[52]BaseMoney-NEW'!$H$28</f>
        <v>110474.83746889666</v>
      </c>
      <c r="F96" s="34">
        <f>+'[52]BaseMoney-NEW'!$H$32</f>
        <v>-22606.04022247</v>
      </c>
      <c r="G96" s="34">
        <f>+'[52]BaseMoney-NEW'!$H$30</f>
        <v>-35206.822</v>
      </c>
      <c r="H96" s="34">
        <f>+'[52]BaseMoney-NEW'!$H$34</f>
        <v>-190508.72993264883</v>
      </c>
      <c r="I96" s="34">
        <f t="shared" si="6"/>
        <v>-137846.75468622218</v>
      </c>
      <c r="J96" s="35">
        <f t="shared" si="9"/>
        <v>96249.59146316</v>
      </c>
    </row>
    <row r="97" spans="1:10" ht="12.75" customHeight="1">
      <c r="A97" s="33">
        <v>41943</v>
      </c>
      <c r="B97" s="34">
        <f>+'[53]BaseMoney-NEW'!$H$23</f>
        <v>267501.7670542273</v>
      </c>
      <c r="C97" s="34">
        <f t="shared" si="10"/>
        <v>213526.9532104813</v>
      </c>
      <c r="D97" s="34">
        <f>-'[53]BaseMoney-NEW'!$H$24</f>
        <v>53974.81384374599</v>
      </c>
      <c r="E97" s="34">
        <f>+'[53]BaseMoney-NEW'!$H$28</f>
        <v>134761.14730011753</v>
      </c>
      <c r="F97" s="34">
        <f>+'[53]BaseMoney-NEW'!$H$32</f>
        <v>-22233.95181229</v>
      </c>
      <c r="G97" s="34">
        <f>+'[53]BaseMoney-NEW'!$H$30</f>
        <v>-33758.528000000006</v>
      </c>
      <c r="H97" s="34">
        <f>+'[53]BaseMoney-NEW'!$H$34</f>
        <v>-195460.8670673088</v>
      </c>
      <c r="I97" s="34">
        <f t="shared" si="6"/>
        <v>-116692.19957948128</v>
      </c>
      <c r="J97" s="35">
        <f t="shared" si="9"/>
        <v>96834.75363100001</v>
      </c>
    </row>
    <row r="98" spans="1:10" ht="12.75" customHeight="1">
      <c r="A98" s="33">
        <v>41973</v>
      </c>
      <c r="B98" s="34">
        <f>+'[54]BaseMoney-NEW'!$H$23</f>
        <v>258712.96859999996</v>
      </c>
      <c r="C98" s="34">
        <f t="shared" si="10"/>
        <v>213296.15519999998</v>
      </c>
      <c r="D98" s="34">
        <f>-'[54]BaseMoney-NEW'!$H$24</f>
        <v>45416.8134</v>
      </c>
      <c r="E98" s="34">
        <f>+'[54]BaseMoney-NEW'!$H$28</f>
        <v>137000.28955698886</v>
      </c>
      <c r="F98" s="34">
        <f>+'[54]BaseMoney-NEW'!$H$32</f>
        <v>-22869.92407461</v>
      </c>
      <c r="G98" s="34">
        <f>+'[54]BaseMoney-NEW'!$H$30</f>
        <v>-35748.642666</v>
      </c>
      <c r="H98" s="34">
        <f>+'[54]BaseMoney-NEW'!$H$34</f>
        <v>-192969.45045237883</v>
      </c>
      <c r="I98" s="34">
        <f t="shared" si="6"/>
        <v>-114587.72763599997</v>
      </c>
      <c r="J98" s="35">
        <f t="shared" si="9"/>
        <v>98708.42756400001</v>
      </c>
    </row>
    <row r="99" spans="1:10" ht="12.75" customHeight="1">
      <c r="A99" s="33">
        <v>42004</v>
      </c>
      <c r="B99" s="34">
        <f>+'[55]BaseMoney-NEW'!$H$23</f>
        <v>263172.41819999996</v>
      </c>
      <c r="C99" s="34">
        <f t="shared" si="10"/>
        <v>212969.56859999994</v>
      </c>
      <c r="D99" s="34">
        <f>-'[55]BaseMoney-NEW'!$H$24</f>
        <v>50202.8496</v>
      </c>
      <c r="E99" s="34">
        <f>+'[55]BaseMoney-NEW'!$H$28</f>
        <v>142209.34318926887</v>
      </c>
      <c r="F99" s="34">
        <f>+'[55]BaseMoney-NEW'!$H$32</f>
        <v>-23210.07272133</v>
      </c>
      <c r="G99" s="34">
        <f>+'[55]BaseMoney-NEW'!$H$30</f>
        <v>-25480.828666</v>
      </c>
      <c r="H99" s="34">
        <f>+'[55]BaseMoney-NEW'!$H$34</f>
        <v>-197605.4766054488</v>
      </c>
      <c r="I99" s="34">
        <f t="shared" si="6"/>
        <v>-104087.03480350995</v>
      </c>
      <c r="J99" s="35">
        <f t="shared" si="9"/>
        <v>108882.53379649</v>
      </c>
    </row>
    <row r="100" spans="1:10" ht="12.75" customHeight="1">
      <c r="A100" s="33">
        <v>42035</v>
      </c>
      <c r="B100" s="34">
        <f>+'[56]BaseMoney-NEW'!$H$23</f>
        <v>238244.39279999997</v>
      </c>
      <c r="C100" s="34">
        <f t="shared" si="10"/>
        <v>189926.59679999997</v>
      </c>
      <c r="D100" s="34">
        <f>-'[56]BaseMoney-NEW'!$H$24</f>
        <v>48317.795999999995</v>
      </c>
      <c r="E100" s="34">
        <f>+'[56]BaseMoney-NEW'!$H$28</f>
        <v>150768.35401950887</v>
      </c>
      <c r="F100" s="34">
        <f>+'[56]BaseMoney-NEW'!$H$32</f>
        <v>-23632.80706118</v>
      </c>
      <c r="G100" s="34">
        <f>+'[56]BaseMoney-NEW'!$H$30</f>
        <v>-27519.601333</v>
      </c>
      <c r="H100" s="34">
        <f>+'[56]BaseMoney-NEW'!$H$34</f>
        <v>-187437.43142508884</v>
      </c>
      <c r="I100" s="34">
        <f t="shared" si="6"/>
        <v>-87821.48579975998</v>
      </c>
      <c r="J100" s="35">
        <f t="shared" si="9"/>
        <v>102105.11100024</v>
      </c>
    </row>
    <row r="101" spans="1:10" ht="12.75" customHeight="1">
      <c r="A101" s="33">
        <v>42063</v>
      </c>
      <c r="B101" s="34">
        <f>+'[57]BaseMoney-NEW'!$H$23</f>
        <v>244861.229</v>
      </c>
      <c r="C101" s="34">
        <f t="shared" si="10"/>
        <v>204375.129</v>
      </c>
      <c r="D101" s="34">
        <f>-'[57]BaseMoney-NEW'!$H$24</f>
        <v>40486.1</v>
      </c>
      <c r="E101" s="34">
        <f>+'[57]BaseMoney-NEW'!$H$28</f>
        <v>153381.3441626488</v>
      </c>
      <c r="F101" s="34">
        <f>+'[57]BaseMoney-NEW'!$H$32</f>
        <v>-24211.10686241</v>
      </c>
      <c r="G101" s="34">
        <f>+'[57]BaseMoney-NEW'!$H$30</f>
        <v>-39729.458499999986</v>
      </c>
      <c r="H101" s="34">
        <f>+'[57]BaseMoney-NEW'!$H$34</f>
        <v>-190528.0916</v>
      </c>
      <c r="I101" s="34">
        <f t="shared" si="6"/>
        <v>-101087.31279976119</v>
      </c>
      <c r="J101" s="35">
        <f t="shared" si="9"/>
        <v>103287.8162002388</v>
      </c>
    </row>
    <row r="102" spans="1:10" ht="12.75" customHeight="1">
      <c r="A102" s="33">
        <v>42094</v>
      </c>
      <c r="B102" s="34">
        <f>+'[58]BaseMoney-NEW'!$H$23</f>
        <v>286134.5412</v>
      </c>
      <c r="C102" s="34">
        <f t="shared" si="10"/>
        <v>244001.67839999998</v>
      </c>
      <c r="D102" s="34">
        <f>-'[58]BaseMoney-NEW'!$H$24</f>
        <v>42132.862799999995</v>
      </c>
      <c r="E102" s="34">
        <f>+'[58]BaseMoney-NEW'!$H$28</f>
        <v>110405.16255927883</v>
      </c>
      <c r="F102" s="34">
        <f>+'[58]BaseMoney-NEW'!$H$32</f>
        <v>-23886.321356689998</v>
      </c>
      <c r="G102" s="34">
        <f>+'[58]BaseMoney-NEW'!$H$30</f>
        <v>-38871.7015</v>
      </c>
      <c r="H102" s="34">
        <f>+'[58]BaseMoney-NEW'!$H$34</f>
        <v>-190567.51764770882</v>
      </c>
      <c r="I102" s="34">
        <f t="shared" si="6"/>
        <v>-142920.37794511998</v>
      </c>
      <c r="J102" s="35">
        <f t="shared" si="9"/>
        <v>101081.30045488</v>
      </c>
    </row>
    <row r="103" spans="1:10" ht="12.75" customHeight="1">
      <c r="A103" s="33">
        <v>42124</v>
      </c>
      <c r="B103" s="34">
        <f>+'[59]BaseMoney-NEW'!$H$23</f>
        <v>296833.118544923</v>
      </c>
      <c r="C103" s="34">
        <f t="shared" si="10"/>
        <v>254520.80117404702</v>
      </c>
      <c r="D103" s="34">
        <f>-'[59]BaseMoney-NEW'!$H$24</f>
        <v>42312.31737087599</v>
      </c>
      <c r="E103" s="34">
        <f>+'[59]BaseMoney-NEW'!$H$28</f>
        <v>120980.44059183178</v>
      </c>
      <c r="F103" s="34">
        <f>+'[59]BaseMoney-NEW'!$H$32</f>
        <v>-24312.90771386</v>
      </c>
      <c r="G103" s="34">
        <f>+'[59]BaseMoney-NEW'!$H$30</f>
        <v>-54357.295</v>
      </c>
      <c r="H103" s="34">
        <f>+'[59]BaseMoney-NEW'!$H$34</f>
        <v>-193705.4960917888</v>
      </c>
      <c r="I103" s="34">
        <f t="shared" si="6"/>
        <v>-151395.25821381703</v>
      </c>
      <c r="J103" s="35">
        <f t="shared" si="9"/>
        <v>103125.54296023</v>
      </c>
    </row>
    <row r="104" spans="1:10" ht="12.75" customHeight="1">
      <c r="A104" s="33">
        <v>42155</v>
      </c>
      <c r="B104" s="34">
        <v>297304.51</v>
      </c>
      <c r="C104" s="34">
        <f t="shared" si="10"/>
        <v>255444.05000000002</v>
      </c>
      <c r="D104" s="34">
        <v>41860.46</v>
      </c>
      <c r="E104" s="34">
        <v>125193.97</v>
      </c>
      <c r="F104" s="34">
        <v>-23924.67</v>
      </c>
      <c r="G104" s="34">
        <v>-58186.63</v>
      </c>
      <c r="H104" s="34">
        <v>-194360.33</v>
      </c>
      <c r="I104" s="34">
        <f t="shared" si="6"/>
        <v>-151277.65999999997</v>
      </c>
      <c r="J104" s="35">
        <f t="shared" si="9"/>
        <v>104166.39000000004</v>
      </c>
    </row>
    <row r="105" spans="1:10" ht="12.75" customHeight="1">
      <c r="A105" s="33">
        <v>42185</v>
      </c>
      <c r="B105" s="34">
        <f>+'[60]BaseMoney-NEW'!$H$23</f>
        <v>269914.92450207664</v>
      </c>
      <c r="C105" s="34">
        <f t="shared" si="10"/>
        <v>225154.31398320064</v>
      </c>
      <c r="D105" s="34">
        <f>-'[60]BaseMoney-NEW'!$H$24</f>
        <v>44760.610518876</v>
      </c>
      <c r="E105" s="34">
        <f>+'[60]BaseMoney-NEW'!$H$28</f>
        <v>154098.1617727782</v>
      </c>
      <c r="F105" s="34">
        <f>+'[60]BaseMoney-NEW'!$H$32</f>
        <v>-24229.33390579</v>
      </c>
      <c r="G105" s="34">
        <f>+'[60]BaseMoney-NEW'!$H$30</f>
        <v>-51609.433999999994</v>
      </c>
      <c r="H105" s="34">
        <f>+'[60]BaseMoney-NEW'!$H$34</f>
        <v>-198938.07905418883</v>
      </c>
      <c r="I105" s="34">
        <f t="shared" si="6"/>
        <v>-120678.68518720062</v>
      </c>
      <c r="J105" s="35">
        <f t="shared" si="9"/>
        <v>104475.62879600002</v>
      </c>
    </row>
    <row r="106" spans="1:10" ht="12.75" customHeight="1">
      <c r="A106" s="33">
        <v>42216</v>
      </c>
      <c r="B106" s="34">
        <f>+'[61]BaseMoney-NEW'!$H$23</f>
        <v>295271.5194</v>
      </c>
      <c r="C106" s="34">
        <f t="shared" si="10"/>
        <v>251454.6612</v>
      </c>
      <c r="D106" s="34">
        <f>-'[61]BaseMoney-NEW'!$H$24</f>
        <v>43816.858199999995</v>
      </c>
      <c r="E106" s="34">
        <f>+'[61]BaseMoney-NEW'!$H$28</f>
        <v>126776.96672434881</v>
      </c>
      <c r="F106" s="34">
        <f>+'[61]BaseMoney-NEW'!$H$32</f>
        <v>-24653.39791764</v>
      </c>
      <c r="G106" s="34">
        <f>+'[61]BaseMoney-NEW'!$H$30</f>
        <v>-47206.329999999994</v>
      </c>
      <c r="H106" s="34">
        <f>+'[61]BaseMoney-NEW'!$H$34</f>
        <v>-199932.5042671688</v>
      </c>
      <c r="I106" s="34">
        <f t="shared" si="6"/>
        <v>-145015.26546046</v>
      </c>
      <c r="J106" s="35">
        <f t="shared" si="9"/>
        <v>106439.39573953999</v>
      </c>
    </row>
    <row r="107" spans="1:10" ht="12.75" customHeight="1">
      <c r="A107" s="33">
        <v>42247</v>
      </c>
      <c r="B107" s="34">
        <f>+'[62]BaseMoney-NEW'!$H$23</f>
        <v>338220.6282</v>
      </c>
      <c r="C107" s="34">
        <f t="shared" si="10"/>
        <v>290702.0844</v>
      </c>
      <c r="D107" s="34">
        <f>-'[62]BaseMoney-NEW'!$H$24</f>
        <v>47518.5438</v>
      </c>
      <c r="E107" s="34">
        <f>+'[62]BaseMoney-NEW'!$H$28</f>
        <v>102613.91147722004</v>
      </c>
      <c r="F107" s="34">
        <f>+'[62]BaseMoney-NEW'!$H$32</f>
        <v>-24960.28189276</v>
      </c>
      <c r="G107" s="34">
        <f>+'[62]BaseMoney-NEW'!$H$30</f>
        <v>-61280.846</v>
      </c>
      <c r="H107" s="34">
        <f>+'[62]BaseMoney-NEW'!$H$34</f>
        <v>-199628.85182982005</v>
      </c>
      <c r="I107" s="34">
        <f t="shared" si="6"/>
        <v>-183256.06824536002</v>
      </c>
      <c r="J107" s="35">
        <f t="shared" si="9"/>
        <v>107446.01615463998</v>
      </c>
    </row>
    <row r="108" spans="1:10" ht="12.75" customHeight="1">
      <c r="A108" s="33">
        <v>42277</v>
      </c>
      <c r="B108" s="34">
        <f>+'[63]BaseMoney-NEW'!$H$23</f>
        <v>331419.2034856432</v>
      </c>
      <c r="C108" s="34">
        <f t="shared" si="10"/>
        <v>279986.065769119</v>
      </c>
      <c r="D108" s="34">
        <f>-'[63]BaseMoney-NEW'!$H$24</f>
        <v>51433.137716524194</v>
      </c>
      <c r="E108" s="34">
        <f>+'[63]BaseMoney-NEW'!$H$28</f>
        <v>101215.59570804107</v>
      </c>
      <c r="F108" s="34">
        <f>+'[63]BaseMoney-NEW'!$H$32</f>
        <v>-24897.50355977</v>
      </c>
      <c r="G108" s="34">
        <f>+'[63]BaseMoney-NEW'!$H$30</f>
        <v>-48743.711</v>
      </c>
      <c r="H108" s="34">
        <f>+'[63]BaseMoney-NEW'!$H$34</f>
        <v>-199561.83812959006</v>
      </c>
      <c r="I108" s="34">
        <f t="shared" si="6"/>
        <v>-171987.456981319</v>
      </c>
      <c r="J108" s="35">
        <f t="shared" si="9"/>
        <v>107998.60878780001</v>
      </c>
    </row>
    <row r="109" spans="1:10" ht="12.75" customHeight="1">
      <c r="A109" s="33">
        <v>42308</v>
      </c>
      <c r="B109" s="34">
        <f>+'[64]BaseMoney-NEW'!$H$23</f>
        <v>331967.01269174827</v>
      </c>
      <c r="C109" s="34">
        <f t="shared" si="10"/>
        <v>281411.70479706576</v>
      </c>
      <c r="D109" s="34">
        <f>-'[64]BaseMoney-NEW'!$H$24</f>
        <v>50555.307894682504</v>
      </c>
      <c r="E109" s="34">
        <f>+'[64]BaseMoney-NEW'!$H$28</f>
        <v>103692.00896480426</v>
      </c>
      <c r="F109" s="34">
        <f>+'[64]BaseMoney-NEW'!$H$32</f>
        <v>-25676.17415823</v>
      </c>
      <c r="G109" s="34">
        <f>+'[64]BaseMoney-NEW'!$H$30</f>
        <v>-42776.627</v>
      </c>
      <c r="H109" s="34">
        <f>+'[64]BaseMoney-NEW'!$H$34</f>
        <v>-207810.14089497004</v>
      </c>
      <c r="I109" s="34">
        <f aca="true" t="shared" si="11" ref="I109:I140">SUM(E109:H109)</f>
        <v>-172570.93308839577</v>
      </c>
      <c r="J109" s="35">
        <f t="shared" si="9"/>
        <v>108840.77170866998</v>
      </c>
    </row>
    <row r="110" spans="1:10" ht="12.75" customHeight="1">
      <c r="A110" s="33">
        <v>42338</v>
      </c>
      <c r="B110" s="34">
        <f>+'[65]BaseMoney-NEW'!$H$23</f>
        <v>318394.5797295005</v>
      </c>
      <c r="C110" s="34">
        <f t="shared" si="10"/>
        <v>268687.592587643</v>
      </c>
      <c r="D110" s="34">
        <f>-'[65]BaseMoney-NEW'!$H$24</f>
        <v>49706.9871418575</v>
      </c>
      <c r="E110" s="34">
        <f>+'[65]BaseMoney-NEW'!$H$28</f>
        <v>107689.89160161701</v>
      </c>
      <c r="F110" s="34">
        <f>+'[65]BaseMoney-NEW'!$H$32</f>
        <v>-25701.96922262</v>
      </c>
      <c r="G110" s="34">
        <f>+'[65]BaseMoney-NEW'!$H$30</f>
        <v>-40618.38699999999</v>
      </c>
      <c r="H110" s="34">
        <f>+'[65]BaseMoney-NEW'!$H$34</f>
        <v>-199965.51050809005</v>
      </c>
      <c r="I110" s="34">
        <f t="shared" si="11"/>
        <v>-158595.97512909304</v>
      </c>
      <c r="J110" s="35">
        <f t="shared" si="9"/>
        <v>110091.61745854997</v>
      </c>
    </row>
    <row r="111" spans="1:10" ht="12.75" customHeight="1">
      <c r="A111" s="33">
        <v>42369</v>
      </c>
      <c r="B111" s="34">
        <f>+'[66]BaseMoney-NEW'!$H$23</f>
        <v>334129.30531294225</v>
      </c>
      <c r="C111" s="34">
        <f t="shared" si="10"/>
        <v>279456.8978342988</v>
      </c>
      <c r="D111" s="34">
        <f>-'[66]BaseMoney-NEW'!$H$24</f>
        <v>54672.407478643494</v>
      </c>
      <c r="E111" s="34">
        <f>+'[66]BaseMoney-NEW'!$H$28</f>
        <v>108893.43188019129</v>
      </c>
      <c r="F111" s="34">
        <f>+'[66]BaseMoney-NEW'!$H$32</f>
        <v>-26163.14136569</v>
      </c>
      <c r="G111" s="34">
        <f>+'[66]BaseMoney-NEW'!$H$30</f>
        <v>-39458.9961</v>
      </c>
      <c r="H111" s="34">
        <f>+'[66]BaseMoney-NEW'!$H$34</f>
        <v>-200516.44554811006</v>
      </c>
      <c r="I111" s="34">
        <f t="shared" si="11"/>
        <v>-157245.15113360877</v>
      </c>
      <c r="J111" s="35">
        <f t="shared" si="9"/>
        <v>122211.74670069001</v>
      </c>
    </row>
    <row r="112" spans="1:10" ht="12.75" customHeight="1">
      <c r="A112" s="33">
        <v>42400</v>
      </c>
      <c r="B112" s="34">
        <f>+'[67]BaseMoney-NEW'!$H$23</f>
        <v>306109.76036072156</v>
      </c>
      <c r="C112" s="34">
        <f t="shared" si="10"/>
        <v>252265.13369762155</v>
      </c>
      <c r="D112" s="34">
        <f>-'[67]BaseMoney-NEW'!$H$24</f>
        <v>53844.626663099996</v>
      </c>
      <c r="E112" s="34">
        <f>+'[67]BaseMoney-NEW'!$H$28</f>
        <v>117716.3319743785</v>
      </c>
      <c r="F112" s="34">
        <f>+'[67]BaseMoney-NEW'!$H$32</f>
        <v>-26750.30124431</v>
      </c>
      <c r="G112" s="34">
        <f>+'[67]BaseMoney-NEW'!$H$30</f>
        <v>-37632.108100000005</v>
      </c>
      <c r="H112" s="34">
        <f>+'[67]BaseMoney-NEW'!$H$34</f>
        <v>-190110.88452272007</v>
      </c>
      <c r="I112" s="34">
        <f t="shared" si="11"/>
        <v>-136776.96189265157</v>
      </c>
      <c r="J112" s="35">
        <f t="shared" si="9"/>
        <v>115488.17180496998</v>
      </c>
    </row>
    <row r="113" spans="1:10" ht="12.75" customHeight="1">
      <c r="A113" s="33">
        <v>42429</v>
      </c>
      <c r="B113" s="34">
        <f>+'[68]BaseMoney-NEW'!$H$23</f>
        <v>314124.83283157507</v>
      </c>
      <c r="C113" s="34">
        <f t="shared" si="10"/>
        <v>260250.12687177307</v>
      </c>
      <c r="D113" s="34">
        <f>-'[68]BaseMoney-NEW'!$H$24</f>
        <v>53874.705959802006</v>
      </c>
      <c r="E113" s="34">
        <f>+'[68]BaseMoney-NEW'!$H$28</f>
        <v>148428.92738257692</v>
      </c>
      <c r="F113" s="34">
        <f>+'[68]BaseMoney-NEW'!$H$32</f>
        <v>-27228.85308675</v>
      </c>
      <c r="G113" s="34">
        <f>+'[68]BaseMoney-NEW'!$H$30</f>
        <v>-71033.50110000001</v>
      </c>
      <c r="H113" s="34">
        <f>+'[68]BaseMoney-NEW'!$H$34</f>
        <v>-192463.71891088</v>
      </c>
      <c r="I113" s="34">
        <f t="shared" si="11"/>
        <v>-142297.14571505308</v>
      </c>
      <c r="J113" s="35">
        <f t="shared" si="9"/>
        <v>117952.98115672</v>
      </c>
    </row>
    <row r="114" spans="1:10" ht="12.75" customHeight="1">
      <c r="A114" s="33">
        <v>42460</v>
      </c>
      <c r="B114" s="34">
        <f>+'[69]BaseMoney-NEW'!$H$23</f>
        <v>331861.5280668549</v>
      </c>
      <c r="C114" s="34">
        <f t="shared" si="10"/>
        <v>276965.2400672109</v>
      </c>
      <c r="D114" s="34">
        <f>-'[69]BaseMoney-NEW'!$H$24</f>
        <v>54896.287999643995</v>
      </c>
      <c r="E114" s="34">
        <f>+'[69]BaseMoney-NEW'!$H$28</f>
        <v>121122.3833853791</v>
      </c>
      <c r="F114" s="34">
        <f>+'[69]BaseMoney-NEW'!$H$32</f>
        <v>-28461.51901895</v>
      </c>
      <c r="G114" s="34">
        <f>+'[69]BaseMoney-NEW'!$H$30</f>
        <v>-57966.5841</v>
      </c>
      <c r="H114" s="34">
        <f>+'[69]BaseMoney-NEW'!$H$34</f>
        <v>-191647.58918198</v>
      </c>
      <c r="I114" s="34">
        <f t="shared" si="11"/>
        <v>-156953.3089155509</v>
      </c>
      <c r="J114" s="35">
        <f t="shared" si="9"/>
        <v>120011.93115166001</v>
      </c>
    </row>
    <row r="115" spans="1:10" ht="12.75" customHeight="1">
      <c r="A115" s="33">
        <v>42490</v>
      </c>
      <c r="B115" s="34">
        <f>+'[96]BaseMoney-NEW'!$H$23</f>
        <v>323046.49209024926</v>
      </c>
      <c r="C115" s="34">
        <f t="shared" si="10"/>
        <v>267834.18580056325</v>
      </c>
      <c r="D115" s="34">
        <f>-'[96]BaseMoney-NEW'!$H$24</f>
        <v>55212.306289686</v>
      </c>
      <c r="E115" s="34">
        <f>+'[96]BaseMoney-NEW'!$H$28</f>
        <v>145155.48391836503</v>
      </c>
      <c r="F115" s="34">
        <f>+'[96]BaseMoney-NEW'!$H$32</f>
        <v>-28386.811469610002</v>
      </c>
      <c r="G115" s="34">
        <f>+'[96]BaseMoney-NEW'!$H$30</f>
        <v>-55541.73609999999</v>
      </c>
      <c r="H115" s="34">
        <f>+'[96]BaseMoney-NEW'!$H$34</f>
        <v>-209222.59101688833</v>
      </c>
      <c r="I115" s="34">
        <f t="shared" si="11"/>
        <v>-147995.65466813327</v>
      </c>
      <c r="J115" s="35">
        <f t="shared" si="9"/>
        <v>119838.53113242998</v>
      </c>
    </row>
    <row r="116" spans="1:10" ht="12.75" customHeight="1">
      <c r="A116" s="33">
        <v>42521</v>
      </c>
      <c r="B116" s="34">
        <f>+'[97]BaseMoney-NEW'!$H$23</f>
        <v>318935.1612519158</v>
      </c>
      <c r="C116" s="34">
        <f t="shared" si="10"/>
        <v>264259.4547614198</v>
      </c>
      <c r="D116" s="34">
        <f>-'[97]BaseMoney-NEW'!$H$24</f>
        <v>54675.706490496</v>
      </c>
      <c r="E116" s="34">
        <f>+'[97]BaseMoney-NEW'!$H$28</f>
        <v>144441.37986383855</v>
      </c>
      <c r="F116" s="34">
        <f>+'[97]BaseMoney-NEW'!$H$32</f>
        <v>-28418.28046172</v>
      </c>
      <c r="G116" s="34">
        <f>+'[97]BaseMoney-NEW'!$H$30</f>
        <v>-51302.822100000005</v>
      </c>
      <c r="H116" s="34">
        <f>+'[97]BaseMoney-NEW'!$H$34</f>
        <v>-208742.0224913383</v>
      </c>
      <c r="I116" s="34">
        <f t="shared" si="11"/>
        <v>-144021.74518921977</v>
      </c>
      <c r="J116" s="35">
        <f t="shared" si="9"/>
        <v>120237.70957220002</v>
      </c>
    </row>
    <row r="117" spans="1:10" ht="12.75" customHeight="1">
      <c r="A117" s="33">
        <v>42551</v>
      </c>
      <c r="B117" s="34">
        <f>+'[98]BaseMoney-NEW'!$H$23</f>
        <v>323329.734</v>
      </c>
      <c r="C117" s="34">
        <f t="shared" si="10"/>
        <v>259719.8058</v>
      </c>
      <c r="D117" s="34">
        <f>-'[98]BaseMoney-NEW'!$H$24</f>
        <v>63609.928199999995</v>
      </c>
      <c r="E117" s="34">
        <f>+'[98]BaseMoney-NEW'!$H$28</f>
        <v>144829.47720380832</v>
      </c>
      <c r="F117" s="34">
        <f>+'[98]BaseMoney-NEW'!$H$32</f>
        <v>-28951.114292259997</v>
      </c>
      <c r="G117" s="34">
        <f>+'[98]BaseMoney-NEW'!$H$30</f>
        <v>-46966.8441</v>
      </c>
      <c r="H117" s="34">
        <f>+'[98]BaseMoney-NEW'!$H$34</f>
        <v>-207949.32351684832</v>
      </c>
      <c r="I117" s="34">
        <f t="shared" si="11"/>
        <v>-139037.80470530002</v>
      </c>
      <c r="J117" s="35">
        <f t="shared" si="9"/>
        <v>120682.00109469998</v>
      </c>
    </row>
    <row r="118" spans="1:10" ht="12.75" customHeight="1">
      <c r="A118" s="33">
        <v>42582</v>
      </c>
      <c r="B118" s="34">
        <f>+'[99]BaseMoney-NEW'!$H$23</f>
        <v>337351.13435753464</v>
      </c>
      <c r="C118" s="34">
        <f t="shared" si="10"/>
        <v>273979.12292862666</v>
      </c>
      <c r="D118" s="34">
        <f>-'[99]BaseMoney-NEW'!$H$24</f>
        <v>63372.011428907994</v>
      </c>
      <c r="E118" s="34">
        <f>+'[99]BaseMoney-NEW'!$H$28</f>
        <v>144534.04314187163</v>
      </c>
      <c r="F118" s="34">
        <f>+'[99]BaseMoney-NEW'!$H$32</f>
        <v>-30171.64941901</v>
      </c>
      <c r="G118" s="34">
        <f>+'[99]BaseMoney-NEW'!$H$30</f>
        <v>-57197.244099999996</v>
      </c>
      <c r="H118" s="34">
        <f>+'[99]BaseMoney-NEW'!$H$34</f>
        <v>-207528.0489223283</v>
      </c>
      <c r="I118" s="34">
        <f t="shared" si="11"/>
        <v>-150362.8992994667</v>
      </c>
      <c r="J118" s="35">
        <f t="shared" si="9"/>
        <v>123616.22362915997</v>
      </c>
    </row>
    <row r="119" spans="1:10" ht="12.75" customHeight="1">
      <c r="A119" s="33">
        <v>42613</v>
      </c>
      <c r="B119" s="34">
        <f>+'[71]BaseMoney-NEW'!$H$23</f>
        <v>351842.8195045662</v>
      </c>
      <c r="C119" s="34">
        <f t="shared" si="10"/>
        <v>288428.9239701222</v>
      </c>
      <c r="D119" s="34">
        <f>-'[71]BaseMoney-NEW'!$H$24</f>
        <v>63413.895534444004</v>
      </c>
      <c r="E119" s="34">
        <f>+'[71]BaseMoney-NEW'!$H$28</f>
        <v>130618.84364259613</v>
      </c>
      <c r="F119" s="34">
        <f>+'[71]BaseMoney-NEW'!$H$32</f>
        <v>-31016.31544736</v>
      </c>
      <c r="G119" s="34">
        <f>+'[71]BaseMoney-NEW'!$H$30</f>
        <v>-54710.5521</v>
      </c>
      <c r="H119" s="34">
        <f>+'[71]BaseMoney-NEW'!$H$34</f>
        <v>-208278.85014602833</v>
      </c>
      <c r="I119" s="34">
        <f t="shared" si="11"/>
        <v>-163386.8740507922</v>
      </c>
      <c r="J119" s="35">
        <f t="shared" si="9"/>
        <v>125042.04991932999</v>
      </c>
    </row>
    <row r="120" spans="1:10" ht="12.75" customHeight="1">
      <c r="A120" s="33">
        <v>42643</v>
      </c>
      <c r="B120" s="34">
        <f>+'[72]BaseMoney-NEW'!$H$23</f>
        <v>350419.1755515878</v>
      </c>
      <c r="C120" s="34">
        <f t="shared" si="10"/>
        <v>282408.7109478698</v>
      </c>
      <c r="D120" s="34">
        <f>-'[72]BaseMoney-NEW'!$H$24</f>
        <v>68010.46460371799</v>
      </c>
      <c r="E120" s="34">
        <f>+'[72]BaseMoney-NEW'!$H$28</f>
        <v>121836.67813736545</v>
      </c>
      <c r="F120" s="34">
        <f>+'[72]BaseMoney-NEW'!$H$32</f>
        <v>-34134.55019534</v>
      </c>
      <c r="G120" s="34">
        <f>+'[72]BaseMoney-NEW'!$H$30</f>
        <v>-43995.616566419994</v>
      </c>
      <c r="H120" s="34">
        <f>+'[72]BaseMoney-NEW'!$H$34</f>
        <v>-201002.32381817527</v>
      </c>
      <c r="I120" s="34">
        <f t="shared" si="11"/>
        <v>-157295.81244256982</v>
      </c>
      <c r="J120" s="35">
        <f t="shared" si="9"/>
        <v>125112.89850529999</v>
      </c>
    </row>
    <row r="121" spans="1:10" ht="12.75" customHeight="1">
      <c r="A121" s="33">
        <v>42674</v>
      </c>
      <c r="B121" s="34">
        <f>+'[73]BaseMoney-NEW'!$H$23</f>
        <v>347122.12602180394</v>
      </c>
      <c r="C121" s="34">
        <f t="shared" si="10"/>
        <v>280141.06821177393</v>
      </c>
      <c r="D121" s="34">
        <f>-'[73]BaseMoney-NEW'!$H$24</f>
        <v>66981.05781002999</v>
      </c>
      <c r="E121" s="34">
        <f>+'[73]BaseMoney-NEW'!$H$28</f>
        <v>132987.67417182497</v>
      </c>
      <c r="F121" s="34">
        <f>+'[73]BaseMoney-NEW'!$H$32</f>
        <v>-37075.2691426</v>
      </c>
      <c r="G121" s="34">
        <f>+'[73]BaseMoney-NEW'!$H$30</f>
        <v>-47804.408024785596</v>
      </c>
      <c r="H121" s="34">
        <f>+'[73]BaseMoney-NEW'!$H$34</f>
        <v>-203484.4070161933</v>
      </c>
      <c r="I121" s="34">
        <f t="shared" si="11"/>
        <v>-155376.41001175393</v>
      </c>
      <c r="J121" s="35">
        <f aca="true" t="shared" si="12" ref="J121:J152">+C121+I121</f>
        <v>124764.65820002</v>
      </c>
    </row>
    <row r="122" spans="1:10" ht="12.75" customHeight="1">
      <c r="A122" s="33">
        <v>42704</v>
      </c>
      <c r="B122" s="34">
        <f>+'[74]BaseMoney-NEW'!$H$23</f>
        <v>359159.4622179232</v>
      </c>
      <c r="C122" s="34">
        <f t="shared" si="10"/>
        <v>293120.1522441952</v>
      </c>
      <c r="D122" s="34">
        <f>-'[74]BaseMoney-NEW'!$H$24</f>
        <v>66039.309973728</v>
      </c>
      <c r="E122" s="34">
        <f>+'[74]BaseMoney-NEW'!$H$28</f>
        <v>136339.75018921366</v>
      </c>
      <c r="F122" s="34">
        <f>+'[74]BaseMoney-NEW'!$H$32</f>
        <v>-39638.03417007</v>
      </c>
      <c r="G122" s="34">
        <f>+'[74]BaseMoney-NEW'!$H$30</f>
        <v>-57003.5780247856</v>
      </c>
      <c r="H122" s="34">
        <f>+'[74]BaseMoney-NEW'!$H$34</f>
        <v>-206371.2216932133</v>
      </c>
      <c r="I122" s="34">
        <f t="shared" si="11"/>
        <v>-166673.08369885525</v>
      </c>
      <c r="J122" s="35">
        <f t="shared" si="12"/>
        <v>126447.06854533998</v>
      </c>
    </row>
    <row r="123" spans="1:10" ht="12.75" customHeight="1">
      <c r="A123" s="33">
        <v>42735</v>
      </c>
      <c r="B123" s="34">
        <f>+'[75]BaseMoney-NEW'!$H$23</f>
        <v>377399.8871347068</v>
      </c>
      <c r="C123" s="34">
        <f t="shared" si="10"/>
        <v>311802.62206373276</v>
      </c>
      <c r="D123" s="34">
        <f>-'[75]BaseMoney-NEW'!$H$24</f>
        <v>65597.265070974</v>
      </c>
      <c r="E123" s="34">
        <f>+'[75]BaseMoney-NEW'!$H$28</f>
        <v>130118.69692350613</v>
      </c>
      <c r="F123" s="34">
        <f>+'[75]BaseMoney-NEW'!$H$32</f>
        <v>-41560.319388660006</v>
      </c>
      <c r="G123" s="34">
        <f>+'[75]BaseMoney-NEW'!$H$30</f>
        <v>-52771.9579247856</v>
      </c>
      <c r="H123" s="34">
        <f>+'[75]BaseMoney-NEW'!$H$34</f>
        <v>-206890.9346839533</v>
      </c>
      <c r="I123" s="34">
        <f t="shared" si="11"/>
        <v>-171104.51507389278</v>
      </c>
      <c r="J123" s="35">
        <f t="shared" si="12"/>
        <v>140698.10698984</v>
      </c>
    </row>
    <row r="124" spans="1:10" ht="12.75" customHeight="1">
      <c r="A124" s="33">
        <v>42766</v>
      </c>
      <c r="B124" s="34">
        <f>+'[76]BaseMoney-NEW'!$H$23</f>
        <v>388764.18752339494</v>
      </c>
      <c r="C124" s="34">
        <f aca="true" t="shared" si="13" ref="C124:C141">+B124-D124</f>
        <v>315024.8406058219</v>
      </c>
      <c r="D124" s="34">
        <f>-'[76]BaseMoney-NEW'!$H$24</f>
        <v>73739.34691757298</v>
      </c>
      <c r="E124" s="34">
        <f>+'[76]BaseMoney-NEW'!$H$28</f>
        <v>104428.286075157</v>
      </c>
      <c r="F124" s="34">
        <f>+'[76]BaseMoney-NEW'!$H$32</f>
        <v>-41520.28173743</v>
      </c>
      <c r="G124" s="34">
        <f>+'[76]BaseMoney-NEW'!$H$30</f>
        <v>-54429.561828895596</v>
      </c>
      <c r="H124" s="34">
        <f>+'[76]BaseMoney-NEW'!$H$34</f>
        <v>-192195.87623243334</v>
      </c>
      <c r="I124" s="34">
        <f t="shared" si="11"/>
        <v>-183717.43372360192</v>
      </c>
      <c r="J124" s="35">
        <f t="shared" si="12"/>
        <v>131307.40688222</v>
      </c>
    </row>
    <row r="125" spans="1:10" ht="12.75" customHeight="1">
      <c r="A125" s="33">
        <v>42794</v>
      </c>
      <c r="B125" s="34">
        <f>+'[77]BaseMoney-NEW'!$H$23</f>
        <v>407111.026932829</v>
      </c>
      <c r="C125" s="34">
        <f t="shared" si="13"/>
        <v>333629.32296417</v>
      </c>
      <c r="D125" s="34">
        <f>-'[77]BaseMoney-NEW'!$H$24</f>
        <v>73481.703968659</v>
      </c>
      <c r="E125" s="34">
        <f>+'[77]BaseMoney-NEW'!$H$28</f>
        <v>146460.44547950831</v>
      </c>
      <c r="F125" s="34">
        <f>+'[77]BaseMoney-NEW'!$H$32</f>
        <v>-43996.948316580005</v>
      </c>
      <c r="G125" s="34">
        <f>+'[77]BaseMoney-NEW'!$H$30</f>
        <v>-63684.73598322857</v>
      </c>
      <c r="H125" s="34">
        <f>+'[77]BaseMoney-NEW'!$H$34</f>
        <v>-238669.21007544975</v>
      </c>
      <c r="I125" s="34">
        <f t="shared" si="11"/>
        <v>-199890.44889575</v>
      </c>
      <c r="J125" s="35">
        <f t="shared" si="12"/>
        <v>133738.87406842</v>
      </c>
    </row>
    <row r="126" spans="1:10" ht="12.75" customHeight="1">
      <c r="A126" s="33">
        <v>42825</v>
      </c>
      <c r="B126" s="34">
        <f>+'[80]BaseMoney-NEW'!$H$23</f>
        <v>424029.0161189954</v>
      </c>
      <c r="C126" s="34">
        <f t="shared" si="13"/>
        <v>353263.2599987604</v>
      </c>
      <c r="D126" s="34">
        <f>-'[80]BaseMoney-NEW'!$H$24</f>
        <v>70765.75612023499</v>
      </c>
      <c r="E126" s="34">
        <f>+'[80]BaseMoney-NEW'!$H$28</f>
        <v>118459.48517537794</v>
      </c>
      <c r="F126" s="34">
        <f>+'[80]BaseMoney-NEW'!$H$32</f>
        <v>-48385.718498910006</v>
      </c>
      <c r="G126" s="34">
        <f>+'[80]BaseMoney-NEW'!$H$30</f>
        <v>-51835.37998322859</v>
      </c>
      <c r="H126" s="34">
        <f>+'[80]BaseMoney-NEW'!$H$34</f>
        <v>-239652.56054250977</v>
      </c>
      <c r="I126" s="34">
        <f t="shared" si="11"/>
        <v>-221414.17384927045</v>
      </c>
      <c r="J126" s="35">
        <f t="shared" si="12"/>
        <v>131849.08614948997</v>
      </c>
    </row>
    <row r="127" spans="1:10" ht="12.75" customHeight="1">
      <c r="A127" s="33">
        <v>42855</v>
      </c>
      <c r="B127" s="34">
        <f>+'[78]BaseMoney-NEW'!$H$23</f>
        <v>434935.07492662803</v>
      </c>
      <c r="C127" s="34">
        <f t="shared" si="13"/>
        <v>363430.290347666</v>
      </c>
      <c r="D127" s="34">
        <f>-'[78]BaseMoney-NEW'!$H$24</f>
        <v>71504.78457896199</v>
      </c>
      <c r="E127" s="34">
        <f>+'[78]BaseMoney-NEW'!$H$28</f>
        <v>114250.95246239229</v>
      </c>
      <c r="F127" s="34">
        <f>+'[78]BaseMoney-NEW'!$H$32</f>
        <v>-58978.098240190004</v>
      </c>
      <c r="G127" s="34">
        <f>+'[78]BaseMoney-NEW'!$H$30</f>
        <v>-49983.99498322858</v>
      </c>
      <c r="H127" s="34">
        <f>+'[78]BaseMoney-NEW'!$H$34</f>
        <v>-224750.75527402974</v>
      </c>
      <c r="I127" s="34">
        <f t="shared" si="11"/>
        <v>-219461.89603505604</v>
      </c>
      <c r="J127" s="35">
        <f t="shared" si="12"/>
        <v>143968.39431260998</v>
      </c>
    </row>
    <row r="128" spans="1:10" ht="12.75" customHeight="1">
      <c r="A128" s="33">
        <v>42886</v>
      </c>
      <c r="B128" s="34">
        <f>+'[79]BaseMoney-NEW'!$H$23</f>
        <v>413163.75934151514</v>
      </c>
      <c r="C128" s="34">
        <f t="shared" si="13"/>
        <v>340965.32066932315</v>
      </c>
      <c r="D128" s="34">
        <f>-'[79]BaseMoney-NEW'!$H$24</f>
        <v>72198.438672192</v>
      </c>
      <c r="E128" s="34">
        <f>+'[79]BaseMoney-NEW'!$H$28</f>
        <v>162492.59226001755</v>
      </c>
      <c r="F128" s="34">
        <f>+'[79]BaseMoney-NEW'!$H$32</f>
        <v>-58647.35735372</v>
      </c>
      <c r="G128" s="34">
        <f>+'[79]BaseMoney-NEW'!$H$30</f>
        <v>-75094.00552615096</v>
      </c>
      <c r="H128" s="34">
        <f>+'[79]BaseMoney-NEW'!$H$34</f>
        <v>-225796.74321826975</v>
      </c>
      <c r="I128" s="34">
        <f t="shared" si="11"/>
        <v>-197045.51383812315</v>
      </c>
      <c r="J128" s="35">
        <f t="shared" si="12"/>
        <v>143919.8068312</v>
      </c>
    </row>
    <row r="129" spans="1:10" ht="12.75" customHeight="1">
      <c r="A129" s="33">
        <v>42916</v>
      </c>
      <c r="B129" s="34">
        <f>+'[81]BaseMoney-NEW'!$H$23</f>
        <v>406393.4553611586</v>
      </c>
      <c r="C129" s="34">
        <f t="shared" si="13"/>
        <v>333826.28477624955</v>
      </c>
      <c r="D129" s="34">
        <f>-'[81]BaseMoney-NEW'!$H$24</f>
        <v>72567.170584909</v>
      </c>
      <c r="E129" s="34">
        <f>+'[81]BaseMoney-NEW'!$H$28</f>
        <v>181221.1138961512</v>
      </c>
      <c r="F129" s="34">
        <f>+'[81]BaseMoney-NEW'!$H$32</f>
        <v>-59333.219899489995</v>
      </c>
      <c r="G129" s="34">
        <f>+'[81]BaseMoney-NEW'!$H$30</f>
        <v>-87050.15652615097</v>
      </c>
      <c r="H129" s="34">
        <f>+'[81]BaseMoney-NEW'!$H$34</f>
        <v>-221644.71375388978</v>
      </c>
      <c r="I129" s="34">
        <f t="shared" si="11"/>
        <v>-186806.97628337954</v>
      </c>
      <c r="J129" s="35">
        <f t="shared" si="12"/>
        <v>147019.30849287</v>
      </c>
    </row>
    <row r="130" spans="1:10" ht="12.75" customHeight="1">
      <c r="A130" s="33">
        <v>42947</v>
      </c>
      <c r="B130" s="34">
        <f>+'[82]BaseMoney-NEW'!$H$23</f>
        <v>422496.72215739003</v>
      </c>
      <c r="C130" s="34">
        <f t="shared" si="13"/>
        <v>349076.30488336505</v>
      </c>
      <c r="D130" s="34">
        <f>-'[82]BaseMoney-NEW'!$H$24</f>
        <v>73420.41727402499</v>
      </c>
      <c r="E130" s="34">
        <f>+'[82]BaseMoney-NEW'!$H$28</f>
        <v>172908.39137384566</v>
      </c>
      <c r="F130" s="34">
        <f>+'[82]BaseMoney-NEW'!$H$32</f>
        <v>-60636.831796599996</v>
      </c>
      <c r="G130" s="34">
        <f>+'[82]BaseMoney-NEW'!$H$30</f>
        <v>-100789.45852615096</v>
      </c>
      <c r="H130" s="34">
        <f>+'[82]BaseMoney-NEW'!$H$34</f>
        <v>-210983.60263126978</v>
      </c>
      <c r="I130" s="34">
        <f t="shared" si="11"/>
        <v>-199501.50158017507</v>
      </c>
      <c r="J130" s="35">
        <f t="shared" si="12"/>
        <v>149574.80330318998</v>
      </c>
    </row>
    <row r="131" spans="1:10" ht="12.75" customHeight="1">
      <c r="A131" s="33">
        <v>42978</v>
      </c>
      <c r="B131" s="34">
        <f>'[83]BaseMoney-NEW'!$H$23</f>
        <v>541816.0969067529</v>
      </c>
      <c r="C131" s="34">
        <f t="shared" si="13"/>
        <v>468101.5285736439</v>
      </c>
      <c r="D131" s="34">
        <f>'[83]BaseMoney-NEW'!$H$24*-1</f>
        <v>73714.568333109</v>
      </c>
      <c r="E131" s="34">
        <f>'[83]BaseMoney-NEW'!$H$28</f>
        <v>68813.59229014238</v>
      </c>
      <c r="F131" s="34">
        <f>'[83]BaseMoney-NEW'!$H$32</f>
        <v>-61255.8220079</v>
      </c>
      <c r="G131" s="34">
        <f>'[83]BaseMoney-NEW'!$H$30</f>
        <v>-109738.91277472653</v>
      </c>
      <c r="H131" s="34">
        <f>'[83]BaseMoney-NEW'!$H$34</f>
        <v>-217713.56201981974</v>
      </c>
      <c r="I131" s="34">
        <f t="shared" si="11"/>
        <v>-319894.7045123039</v>
      </c>
      <c r="J131" s="35">
        <f t="shared" si="12"/>
        <v>148206.82406133995</v>
      </c>
    </row>
    <row r="132" spans="1:10" ht="12.75" customHeight="1">
      <c r="A132" s="33">
        <v>43008</v>
      </c>
      <c r="B132" s="34">
        <f>'[84]BaseMoney-NEW'!$H$23</f>
        <v>473914.53743875463</v>
      </c>
      <c r="C132" s="34">
        <f t="shared" si="13"/>
        <v>400204.66300552466</v>
      </c>
      <c r="D132" s="34">
        <f>'[84]BaseMoney-NEW'!$H$24*-1</f>
        <v>73709.87443323</v>
      </c>
      <c r="E132" s="34">
        <f>'[84]BaseMoney-NEW'!$H$28</f>
        <v>127479.87293785163</v>
      </c>
      <c r="F132" s="34">
        <f>'[84]BaseMoney-NEW'!$H$32</f>
        <v>-60976.29980164</v>
      </c>
      <c r="G132" s="34">
        <f>'[84]BaseMoney-NEW'!$H$30</f>
        <v>-96355.88877472653</v>
      </c>
      <c r="H132" s="34">
        <f>'[84]BaseMoney-NEW'!$H$34</f>
        <v>-217201.44230030975</v>
      </c>
      <c r="I132" s="34">
        <f t="shared" si="11"/>
        <v>-247053.75793882465</v>
      </c>
      <c r="J132" s="35">
        <f t="shared" si="12"/>
        <v>153150.9050667</v>
      </c>
    </row>
    <row r="133" spans="1:10" ht="12.75" customHeight="1">
      <c r="A133" s="33">
        <v>43039</v>
      </c>
      <c r="B133" s="34">
        <f>'[85]BaseMoney-NEW'!$H$23</f>
        <v>466811.8220850459</v>
      </c>
      <c r="C133" s="34">
        <f t="shared" si="13"/>
        <v>393550.9974069069</v>
      </c>
      <c r="D133" s="34">
        <f>'[85]BaseMoney-NEW'!$H$24*-1</f>
        <v>73260.82467813899</v>
      </c>
      <c r="E133" s="34">
        <f>'[85]BaseMoney-NEW'!$H$28</f>
        <v>134952.61234611383</v>
      </c>
      <c r="F133" s="34">
        <f>'[85]BaseMoney-NEW'!$H$32</f>
        <v>-58929.2716886</v>
      </c>
      <c r="G133" s="34">
        <f>'[85]BaseMoney-NEW'!$H$30</f>
        <v>-104514.55280649097</v>
      </c>
      <c r="H133" s="34">
        <f>'[85]BaseMoney-NEW'!$H$34</f>
        <v>-210924.68715803977</v>
      </c>
      <c r="I133" s="34">
        <f t="shared" si="11"/>
        <v>-239415.89930701692</v>
      </c>
      <c r="J133" s="35">
        <f t="shared" si="12"/>
        <v>154135.09809989</v>
      </c>
    </row>
    <row r="134" spans="1:10" ht="12.75" customHeight="1">
      <c r="A134" s="33">
        <v>43069</v>
      </c>
      <c r="B134" s="34">
        <f>'[86]BaseMoney-NEW'!$H$23</f>
        <v>470171.1291485528</v>
      </c>
      <c r="C134" s="34">
        <f t="shared" si="13"/>
        <v>397535.6459576383</v>
      </c>
      <c r="D134" s="34">
        <f>'[86]BaseMoney-NEW'!$H$24*-1</f>
        <v>72635.4831909145</v>
      </c>
      <c r="E134" s="34">
        <f>'[86]BaseMoney-NEW'!$H$28</f>
        <v>134568.7745323624</v>
      </c>
      <c r="F134" s="34">
        <f>'[86]BaseMoney-NEW'!$H$32</f>
        <v>-60582.71168015</v>
      </c>
      <c r="G134" s="34">
        <f>'[86]BaseMoney-NEW'!$H$30</f>
        <v>-110380.36780649096</v>
      </c>
      <c r="H134" s="34">
        <f>'[86]BaseMoney-NEW'!$H$34</f>
        <v>-206790.05096093976</v>
      </c>
      <c r="I134" s="34">
        <f t="shared" si="11"/>
        <v>-243184.3559152183</v>
      </c>
      <c r="J134" s="35">
        <f t="shared" si="12"/>
        <v>154351.29004241998</v>
      </c>
    </row>
    <row r="135" spans="1:10" ht="12.75" customHeight="1">
      <c r="A135" s="33">
        <v>43100</v>
      </c>
      <c r="B135" s="34">
        <f>'[87]BaseMoney-NEW'!$H$23</f>
        <v>482557.5045649827</v>
      </c>
      <c r="C135" s="34">
        <f t="shared" si="13"/>
        <v>409475.047996136</v>
      </c>
      <c r="D135" s="34">
        <f>'[87]BaseMoney-NEW'!$H$24*-1</f>
        <v>73082.45656884674</v>
      </c>
      <c r="E135" s="34">
        <f>'[87]BaseMoney-NEW'!$H$28</f>
        <v>125095.7364854889</v>
      </c>
      <c r="F135" s="34">
        <f>'[87]BaseMoney-NEW'!$H$32</f>
        <v>-63634.979940440004</v>
      </c>
      <c r="G135" s="34">
        <f>'[87]BaseMoney-NEW'!$H$30</f>
        <v>-93492.97372275514</v>
      </c>
      <c r="H135" s="34">
        <f>'[87]BaseMoney-NEW'!$H$34</f>
        <v>-207050.20910558978</v>
      </c>
      <c r="I135" s="34">
        <f t="shared" si="11"/>
        <v>-239082.42628329602</v>
      </c>
      <c r="J135" s="35">
        <f t="shared" si="12"/>
        <v>170392.62171284</v>
      </c>
    </row>
    <row r="136" spans="1:10" ht="12.75" customHeight="1">
      <c r="A136" s="33">
        <v>43131</v>
      </c>
      <c r="B136" s="34">
        <f>'[88]BaseMoney-NEW'!$H$23</f>
        <v>483427.9772571514</v>
      </c>
      <c r="C136" s="34">
        <f t="shared" si="13"/>
        <v>408652.56411677937</v>
      </c>
      <c r="D136" s="34">
        <f>'[88]BaseMoney-NEW'!$H$24*-1</f>
        <v>74775.413140372</v>
      </c>
      <c r="E136" s="34">
        <f>'[88]BaseMoney-NEW'!$H$28</f>
        <v>124744.3751739104</v>
      </c>
      <c r="F136" s="34">
        <f>'[88]BaseMoney-NEW'!$H$32</f>
        <v>-64012.34205554</v>
      </c>
      <c r="G136" s="34">
        <f>'[88]BaseMoney-NEW'!$H$30</f>
        <v>-102187.166</v>
      </c>
      <c r="H136" s="34">
        <f>'[88]BaseMoney-NEW'!$H$34</f>
        <v>-207016.63251378975</v>
      </c>
      <c r="I136" s="34">
        <f t="shared" si="11"/>
        <v>-248471.76539541935</v>
      </c>
      <c r="J136" s="35">
        <f t="shared" si="12"/>
        <v>160180.79872136</v>
      </c>
    </row>
    <row r="137" spans="1:10" ht="12.75" customHeight="1">
      <c r="A137" s="33">
        <v>43159</v>
      </c>
      <c r="B137" s="34">
        <f>'[89]BaseMoney-NEW'!$H$23</f>
        <v>479808.1598055474</v>
      </c>
      <c r="C137" s="34">
        <f t="shared" si="13"/>
        <v>405609.03955084464</v>
      </c>
      <c r="D137" s="34">
        <f>'[89]BaseMoney-NEW'!$H$24*-1</f>
        <v>74199.12025470275</v>
      </c>
      <c r="E137" s="34">
        <f>'[89]BaseMoney-NEW'!$H$28</f>
        <v>145329.8664132151</v>
      </c>
      <c r="F137" s="34">
        <f>'[89]BaseMoney-NEW'!$H$32</f>
        <v>-60992.27588061</v>
      </c>
      <c r="G137" s="34">
        <f>'[89]BaseMoney-NEW'!$H$30</f>
        <v>-122742.15299999999</v>
      </c>
      <c r="H137" s="34">
        <f>'[89]BaseMoney-NEW'!$H$34</f>
        <v>-207338.23450969977</v>
      </c>
      <c r="I137" s="34">
        <f t="shared" si="11"/>
        <v>-245742.79697709467</v>
      </c>
      <c r="J137" s="35">
        <f t="shared" si="12"/>
        <v>159866.24257374997</v>
      </c>
    </row>
    <row r="138" spans="1:10" ht="12.75" customHeight="1">
      <c r="A138" s="33">
        <v>43190</v>
      </c>
      <c r="B138" s="34">
        <f>'[93]BaseMoney-NEW'!$H$23</f>
        <v>466512.6347163985</v>
      </c>
      <c r="C138" s="34">
        <f t="shared" si="13"/>
        <v>392222.84609087184</v>
      </c>
      <c r="D138" s="34">
        <f>'[93]BaseMoney-NEW'!$H$24*-1</f>
        <v>74289.78862552665</v>
      </c>
      <c r="E138" s="34">
        <f>'[93]BaseMoney-NEW'!$H$28</f>
        <v>136864.49332586792</v>
      </c>
      <c r="F138" s="34">
        <f>'[93]BaseMoney-NEW'!$H$32</f>
        <v>-61546.05996137</v>
      </c>
      <c r="G138" s="34">
        <f>'[93]BaseMoney-NEW'!$H$30</f>
        <v>-93283.285</v>
      </c>
      <c r="H138" s="34">
        <f>'[93]BaseMoney-NEW'!$H$34</f>
        <v>-206332.09688138976</v>
      </c>
      <c r="I138" s="34">
        <f t="shared" si="11"/>
        <v>-224296.94851689186</v>
      </c>
      <c r="J138" s="35">
        <f t="shared" si="12"/>
        <v>167925.89757397998</v>
      </c>
    </row>
    <row r="139" spans="1:10" ht="12.75" customHeight="1">
      <c r="A139" s="33">
        <v>43220</v>
      </c>
      <c r="B139" s="34">
        <f>'[92]BaseMoney-NEW'!$H$23</f>
        <v>469797.13203796005</v>
      </c>
      <c r="C139" s="34">
        <f t="shared" si="13"/>
        <v>396305.09228284034</v>
      </c>
      <c r="D139" s="34">
        <f>'[92]BaseMoney-NEW'!$H$24*-1</f>
        <v>73492.0397551197</v>
      </c>
      <c r="E139" s="34">
        <f>'[92]BaseMoney-NEW'!$H$28</f>
        <v>135069.96543385944</v>
      </c>
      <c r="F139" s="34">
        <f>'[92]BaseMoney-NEW'!$H$32</f>
        <v>-61213.9832934</v>
      </c>
      <c r="G139" s="34">
        <f>'[92]BaseMoney-NEW'!$H$30</f>
        <v>-99514.288</v>
      </c>
      <c r="H139" s="34">
        <f>'[92]BaseMoney-NEW'!$H$34</f>
        <v>-204195.82985916978</v>
      </c>
      <c r="I139" s="34">
        <f t="shared" si="11"/>
        <v>-229854.13571871034</v>
      </c>
      <c r="J139" s="35">
        <f t="shared" si="12"/>
        <v>166450.95656413</v>
      </c>
    </row>
    <row r="140" spans="1:10" ht="12.75" customHeight="1">
      <c r="A140" s="33">
        <v>43251</v>
      </c>
      <c r="B140" s="34">
        <f>'[95]BaseMoney-NEW'!$H$23</f>
        <v>476359.1213976574</v>
      </c>
      <c r="C140" s="34">
        <f t="shared" si="13"/>
        <v>405147.2278369969</v>
      </c>
      <c r="D140" s="34">
        <f>'[95]BaseMoney-NEW'!$H$24*-1</f>
        <v>71211.8935606605</v>
      </c>
      <c r="E140" s="34">
        <f>'[95]BaseMoney-NEW'!$H$28</f>
        <v>127132.5715686729</v>
      </c>
      <c r="F140" s="34">
        <f>'[95]BaseMoney-NEW'!$H$32</f>
        <v>-61948.32522279</v>
      </c>
      <c r="G140" s="34">
        <f>'[95]BaseMoney-NEW'!$H$30</f>
        <v>-101672.92300000001</v>
      </c>
      <c r="H140" s="34">
        <f>'[95]BaseMoney-NEW'!$H$34</f>
        <v>-204797.41453695978</v>
      </c>
      <c r="I140" s="34">
        <f t="shared" si="11"/>
        <v>-241286.0911910769</v>
      </c>
      <c r="J140" s="35">
        <f t="shared" si="12"/>
        <v>163861.13664592</v>
      </c>
    </row>
    <row r="141" spans="1:10" ht="12.75" customHeight="1">
      <c r="A141" s="33">
        <v>43281</v>
      </c>
      <c r="B141" s="34">
        <f>'[94]BaseMoney-NEW'!$H$23</f>
        <v>470401.61051354173</v>
      </c>
      <c r="C141" s="34">
        <f t="shared" si="13"/>
        <v>399994.99820988445</v>
      </c>
      <c r="D141" s="34">
        <f>'[94]BaseMoney-NEW'!$H$24*-1</f>
        <v>70406.6123036573</v>
      </c>
      <c r="E141" s="34">
        <f>'[94]BaseMoney-NEW'!$H$28</f>
        <v>132042.61826439534</v>
      </c>
      <c r="F141" s="34">
        <f>'[94]BaseMoney-NEW'!$H$32</f>
        <v>-63547.92295718</v>
      </c>
      <c r="G141" s="34">
        <f>'[94]BaseMoney-NEW'!$H$30</f>
        <v>-95857.107</v>
      </c>
      <c r="H141" s="34">
        <f>'[94]BaseMoney-NEW'!$H$34</f>
        <v>-202803.78270260978</v>
      </c>
      <c r="I141" s="34">
        <f aca="true" t="shared" si="14" ref="I141:I151">SUM(E141:H141)</f>
        <v>-230166.19439539447</v>
      </c>
      <c r="J141" s="35">
        <f t="shared" si="12"/>
        <v>169828.80381448998</v>
      </c>
    </row>
    <row r="142" spans="1:10" ht="12.75" customHeight="1">
      <c r="A142" s="33">
        <v>43312</v>
      </c>
      <c r="B142" s="34">
        <f>'[91]BaseMoney-NEW'!$H$23</f>
        <v>472101.0151482653</v>
      </c>
      <c r="C142" s="34">
        <f aca="true" t="shared" si="15" ref="C142:C148">+B142-D142</f>
        <v>401779.497252221</v>
      </c>
      <c r="D142" s="34">
        <f>'[91]BaseMoney-NEW'!$H$24*-1</f>
        <v>70321.5178960443</v>
      </c>
      <c r="E142" s="34">
        <f>'[91]BaseMoney-NEW'!$H$28</f>
        <v>169319.09560643876</v>
      </c>
      <c r="F142" s="34">
        <f>'[91]BaseMoney-NEW'!$H$32</f>
        <v>-65815.00679512</v>
      </c>
      <c r="G142" s="34">
        <f>'[91]BaseMoney-NEW'!$H$30</f>
        <v>-134877.196</v>
      </c>
      <c r="H142" s="34">
        <f>'[91]BaseMoney-NEW'!$H$34</f>
        <v>-194962.86392939975</v>
      </c>
      <c r="I142" s="34">
        <f t="shared" si="14"/>
        <v>-226335.971118081</v>
      </c>
      <c r="J142" s="35">
        <f t="shared" si="12"/>
        <v>175443.52613413997</v>
      </c>
    </row>
    <row r="143" spans="1:10" ht="12.75" customHeight="1">
      <c r="A143" s="33">
        <v>43343</v>
      </c>
      <c r="B143" s="34">
        <f>'[90]BaseMoney-NEW'!$H$23</f>
        <v>460310.49271339865</v>
      </c>
      <c r="C143" s="34">
        <f t="shared" si="15"/>
        <v>390163.16807529156</v>
      </c>
      <c r="D143" s="34">
        <f>'[90]BaseMoney-NEW'!$H$24*-1</f>
        <v>70147.3246381071</v>
      </c>
      <c r="E143" s="34">
        <f>'[90]BaseMoney-NEW'!$H$28</f>
        <v>181969.57574761304</v>
      </c>
      <c r="F143" s="34">
        <f>'[90]BaseMoney-NEW'!$H$32</f>
        <v>-67012.12103867</v>
      </c>
      <c r="G143" s="34">
        <f>'[90]BaseMoney-NEW'!$H$30</f>
        <v>-133053.7229306648</v>
      </c>
      <c r="H143" s="34">
        <f>'[90]BaseMoney-NEW'!$H$34</f>
        <v>-194303.9520030798</v>
      </c>
      <c r="I143" s="34">
        <f t="shared" si="14"/>
        <v>-212400.22022480157</v>
      </c>
      <c r="J143" s="35">
        <f t="shared" si="12"/>
        <v>177762.94785049</v>
      </c>
    </row>
    <row r="144" spans="1:10" ht="12.75" customHeight="1">
      <c r="A144" s="33">
        <v>43373</v>
      </c>
      <c r="B144" s="34">
        <f>'[100]BaseMoney-NEW'!$H$23</f>
        <v>455276.41485534114</v>
      </c>
      <c r="C144" s="34">
        <f t="shared" si="15"/>
        <v>386117.9922727302</v>
      </c>
      <c r="D144" s="34">
        <f>'[100]BaseMoney-NEW'!$H$24*-1</f>
        <v>69158.42258261093</v>
      </c>
      <c r="E144" s="34">
        <f>'[100]BaseMoney-NEW'!$H$28</f>
        <v>167156.0869050544</v>
      </c>
      <c r="F144" s="34">
        <f>'[100]BaseMoney-NEW'!$H$32</f>
        <v>-65665.84363051</v>
      </c>
      <c r="G144" s="34">
        <f>'[100]BaseMoney-NEW'!$H$30</f>
        <v>-117584.72293066482</v>
      </c>
      <c r="H144" s="34">
        <f>'[100]BaseMoney-NEW'!$H$34</f>
        <v>-192657.87289696978</v>
      </c>
      <c r="I144" s="34">
        <f t="shared" si="14"/>
        <v>-208752.3525530902</v>
      </c>
      <c r="J144" s="35">
        <f t="shared" si="12"/>
        <v>177365.63971964002</v>
      </c>
    </row>
    <row r="145" spans="1:10" ht="12.75" customHeight="1">
      <c r="A145" s="33">
        <v>43404</v>
      </c>
      <c r="B145" s="34">
        <f>'[101]BaseMoney-NEW'!$H$23</f>
        <v>441400.05755391583</v>
      </c>
      <c r="C145" s="34">
        <f t="shared" si="15"/>
        <v>373185.4424756383</v>
      </c>
      <c r="D145" s="34">
        <f>'[101]BaseMoney-NEW'!$H$24*-1</f>
        <v>68214.61507827754</v>
      </c>
      <c r="E145" s="34">
        <f>'[101]BaseMoney-NEW'!$H$28</f>
        <v>164748.4735653863</v>
      </c>
      <c r="F145" s="34">
        <f>'[101]BaseMoney-NEW'!$H$32</f>
        <v>-62994.81144112</v>
      </c>
      <c r="G145" s="34">
        <f>'[101]BaseMoney-NEW'!$H$30</f>
        <v>-108208.7159306648</v>
      </c>
      <c r="H145" s="34">
        <f>'[101]BaseMoney-NEW'!$H$34</f>
        <v>-189010.2966068198</v>
      </c>
      <c r="I145" s="34">
        <f t="shared" si="14"/>
        <v>-195465.3504132183</v>
      </c>
      <c r="J145" s="35">
        <f t="shared" si="12"/>
        <v>177720.09206242</v>
      </c>
    </row>
    <row r="146" spans="1:10" ht="12.75" customHeight="1">
      <c r="A146" s="33">
        <v>43434</v>
      </c>
      <c r="B146" s="34">
        <f>'[102]BaseMoney-NEW'!$H$23</f>
        <v>436943.89965164475</v>
      </c>
      <c r="C146" s="34">
        <f t="shared" si="15"/>
        <v>369833.00429837184</v>
      </c>
      <c r="D146" s="34">
        <f>'[102]BaseMoney-NEW'!$H$24*-1</f>
        <v>67110.89535327288</v>
      </c>
      <c r="E146" s="34">
        <f>'[102]BaseMoney-NEW'!$H$28</f>
        <v>162659.20335339275</v>
      </c>
      <c r="F146" s="34">
        <f>'[102]BaseMoney-NEW'!$H$32</f>
        <v>-62378.16562412</v>
      </c>
      <c r="G146" s="34">
        <f>'[102]BaseMoney-NEW'!$H$30</f>
        <v>-106624.7159306648</v>
      </c>
      <c r="H146" s="34">
        <f>'[102]BaseMoney-NEW'!$H$34</f>
        <v>-186130.4855131098</v>
      </c>
      <c r="I146" s="34">
        <f t="shared" si="14"/>
        <v>-192474.16371450186</v>
      </c>
      <c r="J146" s="35">
        <f t="shared" si="12"/>
        <v>177358.84058386998</v>
      </c>
    </row>
    <row r="147" spans="1:10" ht="12.75" customHeight="1">
      <c r="A147" s="33">
        <v>43465</v>
      </c>
      <c r="B147" s="34">
        <f>'[103]BaseMoney-NEW'!$H$23</f>
        <v>450373.16826484556</v>
      </c>
      <c r="C147" s="34">
        <f t="shared" si="15"/>
        <v>383190.7124323045</v>
      </c>
      <c r="D147" s="34">
        <f>'[103]BaseMoney-NEW'!$H$24*-1</f>
        <v>67182.45583254105</v>
      </c>
      <c r="E147" s="34">
        <f>'[103]BaseMoney-NEW'!$H$28</f>
        <v>137291.57406278007</v>
      </c>
      <c r="F147" s="34">
        <f>'[103]BaseMoney-NEW'!$H$32</f>
        <v>-63233.15261203</v>
      </c>
      <c r="G147" s="34">
        <f>'[103]BaseMoney-NEW'!$H$30</f>
        <v>-73962.09493066481</v>
      </c>
      <c r="H147" s="34">
        <f>'[103]BaseMoney-NEW'!$H$34</f>
        <v>-180739.9700164198</v>
      </c>
      <c r="I147" s="34">
        <f t="shared" si="14"/>
        <v>-180643.64349633455</v>
      </c>
      <c r="J147" s="35">
        <f t="shared" si="12"/>
        <v>202547.06893596996</v>
      </c>
    </row>
    <row r="148" spans="1:10" ht="12.75" customHeight="1">
      <c r="A148" s="33">
        <v>43496</v>
      </c>
      <c r="B148" s="34">
        <f>'[104]BaseMoney-NEW'!$H$23</f>
        <v>454318.0911278437</v>
      </c>
      <c r="C148" s="34">
        <f t="shared" si="15"/>
        <v>386656.9302878605</v>
      </c>
      <c r="D148" s="34">
        <f>'[104]BaseMoney-NEW'!$H$24*-1</f>
        <v>67661.16083998319</v>
      </c>
      <c r="E148" s="34">
        <f>'[104]BaseMoney-NEW'!$H$28</f>
        <v>142030.05602838408</v>
      </c>
      <c r="F148" s="34">
        <f>'[104]BaseMoney-NEW'!$H$32</f>
        <v>-67428.95502003</v>
      </c>
      <c r="G148" s="34">
        <f>'[104]BaseMoney-NEW'!$H$30</f>
        <v>-90828.88193066481</v>
      </c>
      <c r="H148" s="34">
        <f>'[104]BaseMoney-NEW'!$H$34</f>
        <v>-182235.10630006978</v>
      </c>
      <c r="I148" s="34">
        <f t="shared" si="14"/>
        <v>-198462.8872223805</v>
      </c>
      <c r="J148" s="35">
        <f t="shared" si="12"/>
        <v>188194.04306548001</v>
      </c>
    </row>
    <row r="149" spans="1:10" ht="12.75" customHeight="1">
      <c r="A149" s="33">
        <v>43524</v>
      </c>
      <c r="B149" s="34">
        <f>'[105]BaseMoney-NEW'!$H$23</f>
        <v>451194.79273347126</v>
      </c>
      <c r="C149" s="34">
        <f>+B149-D149</f>
        <v>383665.02216798277</v>
      </c>
      <c r="D149" s="34">
        <f>'[105]BaseMoney-NEW'!$H$24*-1</f>
        <v>67529.77056548848</v>
      </c>
      <c r="E149" s="34">
        <f>'[105]BaseMoney-NEW'!$H$28</f>
        <v>143534.6743752518</v>
      </c>
      <c r="F149" s="34">
        <f>'[105]BaseMoney-NEW'!$H$32</f>
        <v>-64293.3335162</v>
      </c>
      <c r="G149" s="34">
        <f>'[105]BaseMoney-NEW'!$H$30</f>
        <v>-90626.88193066481</v>
      </c>
      <c r="H149" s="34">
        <f>'[105]BaseMoney-NEW'!$H$34</f>
        <v>-182150.83819414978</v>
      </c>
      <c r="I149" s="34">
        <f t="shared" si="14"/>
        <v>-193536.37926576278</v>
      </c>
      <c r="J149" s="35">
        <f t="shared" si="12"/>
        <v>190128.64290222</v>
      </c>
    </row>
    <row r="150" spans="1:10" ht="12.75" customHeight="1">
      <c r="A150" s="33">
        <v>43555</v>
      </c>
      <c r="B150" s="34">
        <f>'[106]BaseMoney-NEW'!$H$23</f>
        <v>459912.49148786993</v>
      </c>
      <c r="C150" s="34">
        <f>+B150-D150</f>
        <v>393530.87867702096</v>
      </c>
      <c r="D150" s="34">
        <f>'[106]BaseMoney-NEW'!$H$24*-1</f>
        <v>66381.612810849</v>
      </c>
      <c r="E150" s="34">
        <f>'[106]BaseMoney-NEW'!$H$28</f>
        <v>122087.24686745366</v>
      </c>
      <c r="F150" s="34">
        <f>'[106]BaseMoney-NEW'!$H$32</f>
        <v>-65541.89342494</v>
      </c>
      <c r="G150" s="34">
        <f>'[106]BaseMoney-NEW'!$H$30</f>
        <v>-58532.88193066481</v>
      </c>
      <c r="H150" s="34">
        <f>'[106]BaseMoney-NEW'!$H$34</f>
        <v>-177528.2547778798</v>
      </c>
      <c r="I150" s="34">
        <f t="shared" si="14"/>
        <v>-179515.78326603095</v>
      </c>
      <c r="J150" s="35">
        <f t="shared" si="12"/>
        <v>214015.09541099</v>
      </c>
    </row>
    <row r="151" spans="1:10" ht="12.75" customHeight="1">
      <c r="A151" s="33">
        <v>43585</v>
      </c>
      <c r="B151" s="34">
        <f>'[107]BaseMoney-NEW'!$H$23</f>
        <v>451112.7814068806</v>
      </c>
      <c r="C151" s="34">
        <f>+B151-D151</f>
        <v>385144.4319319977</v>
      </c>
      <c r="D151" s="34">
        <f>'[107]BaseMoney-NEW'!$H$24*-1</f>
        <v>65968.34947488288</v>
      </c>
      <c r="E151" s="34">
        <f>'[107]BaseMoney-NEW'!$H$28</f>
        <v>129932.76197055691</v>
      </c>
      <c r="F151" s="34">
        <f>'[107]BaseMoney-NEW'!$H$32</f>
        <v>-70501.26497745</v>
      </c>
      <c r="G151" s="34">
        <f>'[107]BaseMoney-NEW'!$H$30</f>
        <v>-49910.885836164816</v>
      </c>
      <c r="H151" s="34">
        <f>'[107]BaseMoney-NEW'!$H$34</f>
        <v>-178095.1946477798</v>
      </c>
      <c r="I151" s="34">
        <f t="shared" si="14"/>
        <v>-168574.58349083771</v>
      </c>
      <c r="J151" s="35">
        <f t="shared" si="12"/>
        <v>216569.84844116</v>
      </c>
    </row>
    <row r="152" spans="1:10" ht="12.75">
      <c r="A152" s="33">
        <v>43616</v>
      </c>
      <c r="B152" s="34">
        <f>'[108]BaseMoney-NEW'!$H$23</f>
        <v>456620.4117111176</v>
      </c>
      <c r="C152" s="34">
        <v>392192.87582799257</v>
      </c>
      <c r="D152" s="34">
        <f>'[108]BaseMoney-NEW'!$H$24*-1</f>
        <v>64427.535883125056</v>
      </c>
      <c r="E152" s="34">
        <f>'[108]BaseMoney-NEW'!$H$28</f>
        <v>121097.07405415206</v>
      </c>
      <c r="F152" s="34">
        <f>'[108]BaseMoney-NEW'!$H$32</f>
        <v>-68672.31295508001</v>
      </c>
      <c r="G152" s="34">
        <f>'[108]BaseMoney-NEW'!$H$30</f>
        <v>-47058.32147406481</v>
      </c>
      <c r="H152" s="34">
        <f>'[108]BaseMoney-NEW'!$H$34</f>
        <v>-178765.8276410898</v>
      </c>
      <c r="I152" s="34">
        <v>-173399.38801608255</v>
      </c>
      <c r="J152" s="35">
        <f t="shared" si="12"/>
        <v>218793.48781191002</v>
      </c>
    </row>
    <row r="153" spans="1:10" ht="12.75">
      <c r="A153" s="33">
        <v>43646</v>
      </c>
      <c r="B153" s="34">
        <f>'[109]BaseMoney-NEW'!$H$23</f>
        <v>451256.7423404125</v>
      </c>
      <c r="C153" s="34">
        <v>387214.6381966608</v>
      </c>
      <c r="D153" s="34">
        <f>'[109]BaseMoney-NEW'!$H$24*-1</f>
        <v>64042.10414375172</v>
      </c>
      <c r="E153" s="34">
        <f>'[109]BaseMoney-NEW'!$H$28</f>
        <v>119278.29476902379</v>
      </c>
      <c r="F153" s="34">
        <f>'[109]BaseMoney-NEW'!$H$32</f>
        <v>-67623.46416711</v>
      </c>
      <c r="G153" s="34">
        <f>'[109]BaseMoney-NEW'!$H$30</f>
        <v>-56504.49270701481</v>
      </c>
      <c r="H153" s="34">
        <f>'[109]BaseMoney-NEW'!$H$34</f>
        <v>-178046.32122466978</v>
      </c>
      <c r="I153" s="34">
        <v>-182895.9833297708</v>
      </c>
      <c r="J153" s="35">
        <f aca="true" t="shared" si="16" ref="J153:J174">+C153+I153</f>
        <v>204318.65486689</v>
      </c>
    </row>
    <row r="154" spans="1:10" ht="12.75">
      <c r="A154" s="33">
        <v>43677</v>
      </c>
      <c r="B154" s="34">
        <f>'[110]BaseMoney-NEW'!$H$23</f>
        <v>439864.38050724095</v>
      </c>
      <c r="C154" s="34">
        <v>376503.59984719753</v>
      </c>
      <c r="D154" s="34">
        <f>'[110]BaseMoney-NEW'!$H$24*-1</f>
        <v>63360.780660043434</v>
      </c>
      <c r="E154" s="34">
        <f>'[110]BaseMoney-NEW'!$H$28</f>
        <v>145833.09666364707</v>
      </c>
      <c r="F154" s="34">
        <f>'[110]BaseMoney-NEW'!$H$32</f>
        <v>-69952.3835258</v>
      </c>
      <c r="G154" s="34">
        <f>'[110]BaseMoney-NEW'!$H$30</f>
        <v>-64288.35756896481</v>
      </c>
      <c r="H154" s="34">
        <f>'[110]BaseMoney-NEW'!$H$34</f>
        <v>-180321.7837996398</v>
      </c>
      <c r="I154" s="34">
        <v>-168729.42823075753</v>
      </c>
      <c r="J154" s="35">
        <f t="shared" si="16"/>
        <v>207774.17161644</v>
      </c>
    </row>
    <row r="155" spans="1:10" ht="12.75">
      <c r="A155" s="33">
        <v>43708</v>
      </c>
      <c r="B155" s="34">
        <f>'[111]BaseMoney-NEW'!$H$23</f>
        <v>437637.9935794575</v>
      </c>
      <c r="C155" s="34">
        <v>374603.36371486064</v>
      </c>
      <c r="D155" s="34">
        <f>'[111]BaseMoney-NEW'!$H$24*-1</f>
        <v>63034.62986459687</v>
      </c>
      <c r="E155" s="34">
        <f>'[111]BaseMoney-NEW'!$H$28</f>
        <v>154727.04906302397</v>
      </c>
      <c r="F155" s="34">
        <f>'[111]BaseMoney-NEW'!$H$32</f>
        <v>-69702.43762539</v>
      </c>
      <c r="G155" s="34">
        <f>'[111]BaseMoney-NEW'!$H$30</f>
        <v>-62924.81691131481</v>
      </c>
      <c r="H155" s="34">
        <f>'[111]BaseMoney-NEW'!$H$34</f>
        <v>-175238.0947253398</v>
      </c>
      <c r="I155" s="34">
        <v>-153138.30019902062</v>
      </c>
      <c r="J155" s="35">
        <f t="shared" si="16"/>
        <v>221465.06351584</v>
      </c>
    </row>
    <row r="156" spans="1:10" ht="12.75">
      <c r="A156" s="33">
        <v>43738</v>
      </c>
      <c r="B156" s="34">
        <f>'[112]BaseMoney-NEW'!$H$23</f>
        <v>456945.36404739437</v>
      </c>
      <c r="C156" s="34">
        <v>395218.8526701676</v>
      </c>
      <c r="D156" s="34">
        <f>'[112]BaseMoney-NEW'!$H$24*-1</f>
        <v>61726.5113772268</v>
      </c>
      <c r="E156" s="34">
        <f>'[112]BaseMoney-NEW'!$H$28</f>
        <v>120036.17431266703</v>
      </c>
      <c r="F156" s="34">
        <f>'[112]BaseMoney-NEW'!$H$32</f>
        <v>-68898.94775831</v>
      </c>
      <c r="G156" s="34">
        <f>'[112]BaseMoney-NEW'!$H$30</f>
        <v>-56565.47571001481</v>
      </c>
      <c r="H156" s="34">
        <f>'[112]BaseMoney-NEW'!$H$34</f>
        <v>-169657.2513438898</v>
      </c>
      <c r="I156" s="34">
        <v>-175085.50049954758</v>
      </c>
      <c r="J156" s="35">
        <f t="shared" si="16"/>
        <v>220133.35217062</v>
      </c>
    </row>
    <row r="157" spans="1:10" ht="12.75">
      <c r="A157" s="33">
        <v>43769</v>
      </c>
      <c r="B157" s="34">
        <f>'[113]BaseMoney-NEW'!$H$23</f>
        <v>466504.11052142567</v>
      </c>
      <c r="C157" s="34">
        <v>404342.6806551167</v>
      </c>
      <c r="D157" s="34">
        <f>'[113]BaseMoney-NEW'!$H$24*-1</f>
        <v>62161.42986630897</v>
      </c>
      <c r="E157" s="34">
        <f>'[113]BaseMoney-NEW'!$H$28</f>
        <v>104127.56281760764</v>
      </c>
      <c r="F157" s="34">
        <f>'[113]BaseMoney-NEW'!$H$32</f>
        <v>-72141.35841699</v>
      </c>
      <c r="G157" s="34">
        <f>'[113]BaseMoney-NEW'!$H$30</f>
        <v>-52384.53281264454</v>
      </c>
      <c r="H157" s="34">
        <f>'[113]BaseMoney-NEW'!$H$34</f>
        <v>-166273.85654016977</v>
      </c>
      <c r="I157" s="34">
        <v>-186672.18495219667</v>
      </c>
      <c r="J157" s="35">
        <f t="shared" si="16"/>
        <v>217670.49570292002</v>
      </c>
    </row>
    <row r="158" spans="1:10" ht="12.75">
      <c r="A158" s="33">
        <v>43799</v>
      </c>
      <c r="B158" s="34">
        <f>'[114]BaseMoney-NEW'!$H$23</f>
        <v>456935.0782073847</v>
      </c>
      <c r="C158" s="34">
        <v>396215.4783667294</v>
      </c>
      <c r="D158" s="34">
        <f>'[114]BaseMoney-NEW'!$H$24*-1</f>
        <v>60719.5998406553</v>
      </c>
      <c r="E158" s="34">
        <f>'[114]BaseMoney-NEW'!$H$28</f>
        <v>103713.24950785488</v>
      </c>
      <c r="F158" s="34">
        <f>'[114]BaseMoney-NEW'!$H$32</f>
        <v>-68760.0361804</v>
      </c>
      <c r="G158" s="34">
        <f>'[114]BaseMoney-NEW'!$H$30</f>
        <v>-50884.53281264454</v>
      </c>
      <c r="H158" s="34">
        <f>'[114]BaseMoney-NEW'!$H$34</f>
        <v>-166081.18361319977</v>
      </c>
      <c r="I158" s="34">
        <v>-182012.50309838942</v>
      </c>
      <c r="J158" s="35">
        <f t="shared" si="16"/>
        <v>214202.97526833997</v>
      </c>
    </row>
    <row r="159" spans="1:10" ht="12.75">
      <c r="A159" s="33">
        <v>43830</v>
      </c>
      <c r="B159" s="34">
        <f>'[115]BaseMoney-NEW'!$H$23</f>
        <v>463218.38118544454</v>
      </c>
      <c r="C159" s="34">
        <v>403444.9923236784</v>
      </c>
      <c r="D159" s="34">
        <f>'[115]BaseMoney-NEW'!$H$24*-1</f>
        <v>59773.388861766136</v>
      </c>
      <c r="E159" s="34">
        <f>'[115]BaseMoney-NEW'!$H$28</f>
        <v>92866.80627899588</v>
      </c>
      <c r="F159" s="34">
        <f>'[115]BaseMoney-NEW'!$H$32</f>
        <v>-67433.6030427</v>
      </c>
      <c r="G159" s="34">
        <f>'[115]BaseMoney-NEW'!$H$30</f>
        <v>-45884.53281264454</v>
      </c>
      <c r="H159" s="34">
        <f>'[115]BaseMoney-NEW'!$H$34</f>
        <v>-162040.06634119977</v>
      </c>
      <c r="I159" s="34">
        <v>-182491.39591754842</v>
      </c>
      <c r="J159" s="35">
        <f t="shared" si="16"/>
        <v>220953.59640612997</v>
      </c>
    </row>
    <row r="160" spans="1:10" ht="12.75">
      <c r="A160" s="33">
        <v>43861</v>
      </c>
      <c r="B160" s="34">
        <f>'[116]BaseMoney-NEW'!$H$23</f>
        <v>454252.72287589044</v>
      </c>
      <c r="C160" s="34">
        <v>394733.4937832672</v>
      </c>
      <c r="D160" s="34">
        <f>'[116]BaseMoney-NEW'!$H$24*-1</f>
        <v>59519.229092623194</v>
      </c>
      <c r="E160" s="34">
        <f>'[116]BaseMoney-NEW'!$H$28</f>
        <v>101996.90441222709</v>
      </c>
      <c r="F160" s="34">
        <f>'[116]BaseMoney-NEW'!$H$32</f>
        <v>-71507.25252434</v>
      </c>
      <c r="G160" s="34">
        <f>'[116]BaseMoney-NEW'!$H$30</f>
        <v>-50884.53281264454</v>
      </c>
      <c r="H160" s="34">
        <f>'[116]BaseMoney-NEW'!$H$34</f>
        <v>-160918.69127665975</v>
      </c>
      <c r="I160" s="34">
        <v>-181313.5722014172</v>
      </c>
      <c r="J160" s="35">
        <f t="shared" si="16"/>
        <v>213419.92158185</v>
      </c>
    </row>
    <row r="161" spans="1:10" ht="12.75">
      <c r="A161" s="33">
        <v>43890</v>
      </c>
      <c r="B161" s="34">
        <f>'[117]BaseMoney-NEW'!$H$23</f>
        <v>458817.5208064879</v>
      </c>
      <c r="C161" s="34">
        <v>399456.87852837925</v>
      </c>
      <c r="D161" s="34">
        <f>'[117]BaseMoney-NEW'!$H$24*-1</f>
        <v>59360.64227810862</v>
      </c>
      <c r="E161" s="34">
        <f>'[117]BaseMoney-NEW'!$H$28</f>
        <v>103561.37274547508</v>
      </c>
      <c r="F161" s="34">
        <f>'[117]BaseMoney-NEW'!$H$32</f>
        <v>-71106.74205539</v>
      </c>
      <c r="G161" s="34">
        <f>'[117]BaseMoney-NEW'!$H$30</f>
        <v>-52884.53281264454</v>
      </c>
      <c r="H161" s="34">
        <f>'[117]BaseMoney-NEW'!$H$34</f>
        <v>-158074.39122788978</v>
      </c>
      <c r="I161" s="34">
        <v>-178504.29335044924</v>
      </c>
      <c r="J161" s="35">
        <f t="shared" si="16"/>
        <v>220952.58517793</v>
      </c>
    </row>
    <row r="162" spans="1:10" ht="12.75">
      <c r="A162" s="33">
        <v>43921</v>
      </c>
      <c r="B162" s="34">
        <f>'[118]BaseMoney-NEW'!$H$23</f>
        <v>470535.2247124968</v>
      </c>
      <c r="C162" s="34">
        <v>413029.73007631785</v>
      </c>
      <c r="D162" s="34">
        <f>'[118]BaseMoney-NEW'!$H$24*-1</f>
        <v>57505.494636178926</v>
      </c>
      <c r="E162" s="34">
        <f>'[118]BaseMoney-NEW'!$H$28</f>
        <v>106366.47497443715</v>
      </c>
      <c r="F162" s="34">
        <f>'[118]BaseMoney-NEW'!$H$32</f>
        <v>-73493.81443205</v>
      </c>
      <c r="G162" s="34">
        <f>'[118]BaseMoney-NEW'!$H$30</f>
        <v>-41981.82354714524</v>
      </c>
      <c r="H162" s="34">
        <f>'[118]BaseMoney-NEW'!$H$34</f>
        <v>-161915.87168400976</v>
      </c>
      <c r="I162" s="34">
        <v>-171025.03468876786</v>
      </c>
      <c r="J162" s="35">
        <f t="shared" si="16"/>
        <v>242004.69538755</v>
      </c>
    </row>
    <row r="163" spans="1:10" ht="12.75">
      <c r="A163" s="33">
        <v>43951</v>
      </c>
      <c r="B163" s="34">
        <f>'[119]BaseMoney-NEW'!$H$23</f>
        <v>507158.14546825865</v>
      </c>
      <c r="C163" s="34">
        <v>443576.1708035939</v>
      </c>
      <c r="D163" s="34">
        <f>'[119]BaseMoney-NEW'!$H$24*-1</f>
        <v>63581.97466466477</v>
      </c>
      <c r="E163" s="34">
        <f>'[119]BaseMoney-NEW'!$H$28</f>
        <v>122134.5293792578</v>
      </c>
      <c r="F163" s="34">
        <f>'[119]BaseMoney-NEW'!$H$32</f>
        <v>-77890.27581672999</v>
      </c>
      <c r="G163" s="34">
        <f>'[119]BaseMoney-NEW'!$H$30</f>
        <v>-58211.08191069651</v>
      </c>
      <c r="H163" s="34">
        <f>'[119]BaseMoney-NEW'!$H$34</f>
        <v>-194036.63002436518</v>
      </c>
      <c r="I163" s="34">
        <v>-208003.45837253387</v>
      </c>
      <c r="J163" s="35">
        <f t="shared" si="16"/>
        <v>235572.71243106</v>
      </c>
    </row>
    <row r="164" spans="1:10" ht="12.75">
      <c r="A164" s="33">
        <v>43982</v>
      </c>
      <c r="B164" s="34">
        <f>'[120]BaseMoney-NEW'!$H$23</f>
        <v>556640.8221460611</v>
      </c>
      <c r="C164" s="34">
        <v>417582.5493557522</v>
      </c>
      <c r="D164" s="34">
        <f>'[120]BaseMoney-NEW'!$H$24*-1</f>
        <v>139058.27279030893</v>
      </c>
      <c r="E164" s="34">
        <f>'[120]BaseMoney-NEW'!$H$28</f>
        <v>147868.94163133507</v>
      </c>
      <c r="F164" s="34">
        <f>'[120]BaseMoney-NEW'!$H$32</f>
        <v>-67283.86293775</v>
      </c>
      <c r="G164" s="34">
        <f>'[120]BaseMoney-NEW'!$H$30</f>
        <v>-60211.08191069651</v>
      </c>
      <c r="H164" s="34">
        <f>'[120]BaseMoney-NEW'!$H$34</f>
        <v>-199535.50584515074</v>
      </c>
      <c r="I164" s="34">
        <v>-179161.5090622622</v>
      </c>
      <c r="J164" s="35">
        <f t="shared" si="16"/>
        <v>238421.04029349</v>
      </c>
    </row>
    <row r="165" spans="1:10" ht="12.75">
      <c r="A165" s="33">
        <v>44012</v>
      </c>
      <c r="B165" s="34">
        <f>'[121]BaseMoney-NEW'!$H$23</f>
        <v>546127.5715138104</v>
      </c>
      <c r="C165" s="34">
        <v>412462.00274981046</v>
      </c>
      <c r="D165" s="34">
        <f>'[121]BaseMoney-NEW'!$H$24*-1</f>
        <v>133665.568764</v>
      </c>
      <c r="E165" s="34">
        <f>'[121]BaseMoney-NEW'!$H$28</f>
        <v>159189.02855380467</v>
      </c>
      <c r="F165" s="34">
        <f>'[121]BaseMoney-NEW'!$H$32</f>
        <v>-65274.73179846</v>
      </c>
      <c r="G165" s="34">
        <f>'[121]BaseMoney-NEW'!$H$30</f>
        <v>-74311.0819106965</v>
      </c>
      <c r="H165" s="34">
        <f>'[121]BaseMoney-NEW'!$H$34</f>
        <v>-192798.0928412986</v>
      </c>
      <c r="I165" s="34">
        <v>-173194.87799665047</v>
      </c>
      <c r="J165" s="35">
        <f t="shared" si="16"/>
        <v>239267.12475316</v>
      </c>
    </row>
    <row r="166" spans="1:10" ht="12.75">
      <c r="A166" s="33">
        <v>44043</v>
      </c>
      <c r="B166" s="34">
        <f>'[122]BaseMoney-NEW'!$H$23</f>
        <v>551134.9072698571</v>
      </c>
      <c r="C166" s="34">
        <v>406468.40163235716</v>
      </c>
      <c r="D166" s="34">
        <f>'[122]BaseMoney-NEW'!$H$24*-1</f>
        <v>144666.5056375</v>
      </c>
      <c r="E166" s="34">
        <f>'[122]BaseMoney-NEW'!$H$28</f>
        <v>194759.67262123694</v>
      </c>
      <c r="F166" s="34">
        <f>'[122]BaseMoney-NEW'!$H$32</f>
        <v>-70128.00699157</v>
      </c>
      <c r="G166" s="34">
        <f>'[122]BaseMoney-NEW'!$H$30</f>
        <v>-78811.0819106965</v>
      </c>
      <c r="H166" s="34">
        <f>'[122]BaseMoney-NEW'!$H$34</f>
        <v>-205769.05305720755</v>
      </c>
      <c r="I166" s="34">
        <v>-159948.46933823713</v>
      </c>
      <c r="J166" s="35">
        <f t="shared" si="16"/>
        <v>246519.93229412002</v>
      </c>
    </row>
    <row r="167" spans="1:10" ht="12.75">
      <c r="A167" s="33">
        <v>44074</v>
      </c>
      <c r="B167" s="34">
        <f>'[123]BaseMoney-NEW'!$H$23</f>
        <v>557855.7638555587</v>
      </c>
      <c r="C167" s="34">
        <v>411019.8558045629</v>
      </c>
      <c r="D167" s="34">
        <f>'[123]BaseMoney-NEW'!$H$24*-1</f>
        <v>146835.9080509958</v>
      </c>
      <c r="E167" s="34">
        <f>'[123]BaseMoney-NEW'!$H$28</f>
        <v>211309.5916408092</v>
      </c>
      <c r="F167" s="34">
        <f>'[123]BaseMoney-NEW'!$H$32</f>
        <v>-70493.32351003999</v>
      </c>
      <c r="G167" s="34">
        <f>'[123]BaseMoney-NEW'!$H$30</f>
        <v>-78809.64687309293</v>
      </c>
      <c r="H167" s="34">
        <f>'[123]BaseMoney-NEW'!$H$34</f>
        <v>-209750.29530744924</v>
      </c>
      <c r="I167" s="34">
        <v>-147743.67404977296</v>
      </c>
      <c r="J167" s="35">
        <f t="shared" si="16"/>
        <v>263276.18175478996</v>
      </c>
    </row>
    <row r="168" spans="1:10" ht="12.75">
      <c r="A168" s="33">
        <v>44104</v>
      </c>
      <c r="B168" s="34">
        <f>'[124]BaseMoney-NEW'!$H$23</f>
        <v>526087.2424489477</v>
      </c>
      <c r="C168" s="34">
        <v>389247.9592861408</v>
      </c>
      <c r="D168" s="34">
        <f>'[124]BaseMoney-NEW'!$H$24*-1</f>
        <v>136839.28316280694</v>
      </c>
      <c r="E168" s="34">
        <f>'[124]BaseMoney-NEW'!$H$28</f>
        <v>211632.04399433202</v>
      </c>
      <c r="F168" s="34">
        <f>'[124]BaseMoney-NEW'!$H$32</f>
        <v>-66981.90265044</v>
      </c>
      <c r="G168" s="34">
        <f>'[124]BaseMoney-NEW'!$H$30</f>
        <v>-76564.64687309293</v>
      </c>
      <c r="H168" s="34">
        <f>'[124]BaseMoney-NEW'!$H$34</f>
        <v>-191479.33519329992</v>
      </c>
      <c r="I168" s="34">
        <v>-123393.84072250083</v>
      </c>
      <c r="J168" s="35">
        <f t="shared" si="16"/>
        <v>265854.11856364</v>
      </c>
    </row>
    <row r="169" spans="1:10" ht="12.75">
      <c r="A169" s="33">
        <v>44135</v>
      </c>
      <c r="B169" s="34">
        <f>'[125]BaseMoney-NEW'!$H$23</f>
        <v>566432.7610615072</v>
      </c>
      <c r="C169" s="34">
        <v>424617.7548308434</v>
      </c>
      <c r="D169" s="34">
        <f>'[125]BaseMoney-NEW'!$H$24*-1</f>
        <v>141815.00623066374</v>
      </c>
      <c r="E169" s="34">
        <f>'[125]BaseMoney-NEW'!$H$28</f>
        <v>228267.05425154488</v>
      </c>
      <c r="F169" s="34">
        <f>'[125]BaseMoney-NEW'!$H$32</f>
        <v>-72440.14091721001</v>
      </c>
      <c r="G169" s="34">
        <f>'[125]BaseMoney-NEW'!$H$30</f>
        <v>-110435.71610238017</v>
      </c>
      <c r="H169" s="34">
        <f>'[125]BaseMoney-NEW'!$H$34</f>
        <v>-206339.29884294813</v>
      </c>
      <c r="I169" s="34">
        <v>-160948.10161099344</v>
      </c>
      <c r="J169" s="35">
        <f t="shared" si="16"/>
        <v>263669.65321985</v>
      </c>
    </row>
    <row r="170" spans="1:10" ht="12.75">
      <c r="A170" s="33">
        <v>44165</v>
      </c>
      <c r="B170" s="34">
        <f>'[126]BaseMoney-NEW'!$H$23</f>
        <v>575617.8751800781</v>
      </c>
      <c r="C170" s="34">
        <v>433692.3379738872</v>
      </c>
      <c r="D170" s="34">
        <f>'[126]BaseMoney-NEW'!$H$24*-1</f>
        <v>141925.5372061909</v>
      </c>
      <c r="E170" s="34">
        <f>'[126]BaseMoney-NEW'!$H$28</f>
        <v>231623.5667146853</v>
      </c>
      <c r="F170" s="34">
        <f>'[126]BaseMoney-NEW'!$H$32</f>
        <v>-71951.31380624001</v>
      </c>
      <c r="G170" s="34">
        <f>'[126]BaseMoney-NEW'!$H$30</f>
        <v>-107435.72016001979</v>
      </c>
      <c r="H170" s="34">
        <f>'[126]BaseMoney-NEW'!$H$34</f>
        <v>-203609.91095497273</v>
      </c>
      <c r="I170" s="34">
        <v>-151373.37820654723</v>
      </c>
      <c r="J170" s="35">
        <f t="shared" si="16"/>
        <v>282318.95976734</v>
      </c>
    </row>
    <row r="171" spans="1:10" ht="12.75">
      <c r="A171" s="33">
        <v>44196</v>
      </c>
      <c r="B171" s="34">
        <f>'[127]BaseMoney-NEW'!$H$23</f>
        <v>581364.4425103139</v>
      </c>
      <c r="C171" s="34">
        <v>445328.1524976643</v>
      </c>
      <c r="D171" s="34">
        <f>'[127]BaseMoney-NEW'!$H$24*-1</f>
        <v>136036.29001264964</v>
      </c>
      <c r="E171" s="34">
        <f>'[127]BaseMoney-NEW'!$H$28</f>
        <v>222068.3127316151</v>
      </c>
      <c r="F171" s="34">
        <f>'[127]BaseMoney-NEW'!$H$32</f>
        <v>-69050.61659711</v>
      </c>
      <c r="G171" s="34">
        <f>'[127]BaseMoney-NEW'!$H$30</f>
        <v>-124035.71862847879</v>
      </c>
      <c r="H171" s="34">
        <f>'[127]BaseMoney-NEW'!$H$34</f>
        <v>-191737.1342206306</v>
      </c>
      <c r="I171" s="34">
        <v>-162755.1567146043</v>
      </c>
      <c r="J171" s="35">
        <f t="shared" si="16"/>
        <v>282572.99578306003</v>
      </c>
    </row>
    <row r="172" spans="1:10" ht="12.75">
      <c r="A172" s="33">
        <v>44227</v>
      </c>
      <c r="B172" s="34">
        <f>'[128]BaseMoney-NEW'!$H$23</f>
        <v>583036.042087512</v>
      </c>
      <c r="C172" s="34">
        <v>441603.0458360172</v>
      </c>
      <c r="D172" s="34">
        <f>'[128]BaseMoney-NEW'!$H$24*-1</f>
        <v>141432.9962514948</v>
      </c>
      <c r="E172" s="34">
        <f>'[128]BaseMoney-NEW'!$H$28</f>
        <v>243398.8124129019</v>
      </c>
      <c r="F172" s="34">
        <f>'[128]BaseMoney-NEW'!$H$32</f>
        <v>-72630.99835386999</v>
      </c>
      <c r="G172" s="34">
        <f>'[128]BaseMoney-NEW'!$H$30</f>
        <v>-129269.83187157524</v>
      </c>
      <c r="H172" s="34">
        <f>'[128]BaseMoney-NEW'!$H$34</f>
        <v>-210455.82232656382</v>
      </c>
      <c r="I172" s="34">
        <v>-168957.84013910717</v>
      </c>
      <c r="J172" s="35">
        <f t="shared" si="16"/>
        <v>272645.20569691004</v>
      </c>
    </row>
    <row r="173" spans="1:10" ht="12.75">
      <c r="A173" s="33">
        <v>44255</v>
      </c>
      <c r="B173" s="34">
        <f>'[129]BaseMoney-NEW'!$H$23</f>
        <v>598898.820099098</v>
      </c>
      <c r="C173" s="34">
        <v>454955.1031132777</v>
      </c>
      <c r="D173" s="34">
        <f>'[129]BaseMoney-NEW'!$H$24*-1</f>
        <v>143943.71698582033</v>
      </c>
      <c r="E173" s="34">
        <f>'[129]BaseMoney-NEW'!$H$28</f>
        <v>242870.59617545447</v>
      </c>
      <c r="F173" s="34">
        <f>'[129]BaseMoney-NEW'!$H$32</f>
        <v>-73400.70718391999</v>
      </c>
      <c r="G173" s="34">
        <f>'[129]BaseMoney-NEW'!$H$30</f>
        <v>-132269.83607986924</v>
      </c>
      <c r="H173" s="34">
        <f>'[129]BaseMoney-NEW'!$H$34</f>
        <v>-220068.8436553229</v>
      </c>
      <c r="I173" s="34">
        <v>-182868.79074365768</v>
      </c>
      <c r="J173" s="35">
        <f t="shared" si="16"/>
        <v>272086.31236962</v>
      </c>
    </row>
    <row r="174" spans="1:10" ht="12.75">
      <c r="A174" s="33">
        <v>44286</v>
      </c>
      <c r="B174" s="34">
        <f>'[130]BaseMoney-NEW'!$H$23</f>
        <v>618120.4303304999</v>
      </c>
      <c r="C174" s="34">
        <f aca="true" t="shared" si="17" ref="C174:C179">B174-D174</f>
        <v>483499.74856049987</v>
      </c>
      <c r="D174" s="34">
        <f>'[130]BaseMoney-NEW'!$H$24*-1</f>
        <v>134620.68177</v>
      </c>
      <c r="E174" s="34">
        <f>'[130]BaseMoney-NEW'!$H$28</f>
        <v>181996.12523348723</v>
      </c>
      <c r="F174" s="34">
        <f>'[130]BaseMoney-NEW'!$H$32</f>
        <v>-70829.70416661</v>
      </c>
      <c r="G174" s="34">
        <f>'[130]BaseMoney-NEW'!$H$30</f>
        <v>-100734.34455868149</v>
      </c>
      <c r="H174" s="34">
        <f>'[130]BaseMoney-NEW'!$H$34</f>
        <v>-198568.40098829565</v>
      </c>
      <c r="I174" s="34">
        <f aca="true" t="shared" si="18" ref="I174:I179">SUM(E174:H174)</f>
        <v>-188136.3244800999</v>
      </c>
      <c r="J174" s="35">
        <f t="shared" si="16"/>
        <v>295363.4240804</v>
      </c>
    </row>
    <row r="175" spans="1:10" ht="12.75">
      <c r="A175" s="33">
        <v>44316</v>
      </c>
      <c r="B175" s="34">
        <f>'[131]BaseMoney-NEW'!$H$23</f>
        <v>652390.1290962782</v>
      </c>
      <c r="C175" s="34">
        <f t="shared" si="17"/>
        <v>509077.38549898646</v>
      </c>
      <c r="D175" s="34">
        <f>'[131]BaseMoney-NEW'!$H$24</f>
        <v>143312.74359729176</v>
      </c>
      <c r="E175" s="34">
        <f>'[131]BaseMoney-NEW'!$H$28</f>
        <v>193302.65217258656</v>
      </c>
      <c r="F175" s="34">
        <f>'[131]BaseMoney-NEW'!$H$32</f>
        <v>-75397.17613046001</v>
      </c>
      <c r="G175" s="34">
        <f>'[131]BaseMoney-NEW'!$H$30</f>
        <v>-101808.83638190266</v>
      </c>
      <c r="H175" s="34">
        <f>'[131]BaseMoney-NEW'!$H$34</f>
        <v>-225989.8058175904</v>
      </c>
      <c r="I175" s="34">
        <f t="shared" si="18"/>
        <v>-209893.16615736648</v>
      </c>
      <c r="J175" s="35">
        <f aca="true" t="shared" si="19" ref="J175:J180">+C175+I175</f>
        <v>299184.21934162</v>
      </c>
    </row>
    <row r="176" spans="1:10" ht="12.75">
      <c r="A176" s="33">
        <v>44347</v>
      </c>
      <c r="B176" s="34">
        <f>'[132]BaseMoney-NEW'!$H$23</f>
        <v>648363.800038648</v>
      </c>
      <c r="C176" s="34">
        <f t="shared" si="17"/>
        <v>509686.6389568235</v>
      </c>
      <c r="D176" s="34">
        <f>'[132]BaseMoney-NEW'!$H$24</f>
        <v>138677.16108182445</v>
      </c>
      <c r="E176" s="34">
        <f>'[132]BaseMoney-NEW'!$H$28</f>
        <v>214154.43988645822</v>
      </c>
      <c r="F176" s="34">
        <f>'[132]BaseMoney-NEW'!$H$32</f>
        <v>-74349.57235401</v>
      </c>
      <c r="G176" s="34">
        <f>'[132]BaseMoney-NEW'!$H$30</f>
        <v>-120836.02638190266</v>
      </c>
      <c r="H176" s="34">
        <f>'[132]BaseMoney-NEW'!$H$34</f>
        <v>-210092.782584399</v>
      </c>
      <c r="I176" s="34">
        <f t="shared" si="18"/>
        <v>-191123.94143385347</v>
      </c>
      <c r="J176" s="35">
        <f t="shared" si="19"/>
        <v>318562.69752297003</v>
      </c>
    </row>
    <row r="177" spans="1:10" ht="12.75">
      <c r="A177" s="33">
        <v>44377</v>
      </c>
      <c r="B177" s="34">
        <f>'[133]BaseMoney-NEW'!$H$23</f>
        <v>641947.1155320043</v>
      </c>
      <c r="C177" s="34">
        <f t="shared" si="17"/>
        <v>507566.6300269641</v>
      </c>
      <c r="D177" s="34">
        <f>'[133]BaseMoney-NEW'!$H$24</f>
        <v>134380.48550504012</v>
      </c>
      <c r="E177" s="34">
        <f>'[133]BaseMoney-NEW'!$H$28</f>
        <v>213235.974298849</v>
      </c>
      <c r="F177" s="34">
        <f>'[133]BaseMoney-NEW'!$H$32</f>
        <v>-75868.69318461</v>
      </c>
      <c r="G177" s="34">
        <f>'[133]BaseMoney-NEW'!$H$30</f>
        <v>-131936.02638190266</v>
      </c>
      <c r="H177" s="34">
        <f>'[133]BaseMoney-NEW'!$H$34</f>
        <v>-213482.0733208305</v>
      </c>
      <c r="I177" s="34">
        <f t="shared" si="18"/>
        <v>-208050.81858849415</v>
      </c>
      <c r="J177" s="35">
        <f t="shared" si="19"/>
        <v>299515.81143847</v>
      </c>
    </row>
    <row r="178" spans="1:10" ht="12.75">
      <c r="A178" s="33">
        <v>44408</v>
      </c>
      <c r="B178" s="34">
        <f>'[134]BaseMoney-NEW'!$H$23</f>
        <v>661267.2956104628</v>
      </c>
      <c r="C178" s="34">
        <f t="shared" si="17"/>
        <v>521713.0076032275</v>
      </c>
      <c r="D178" s="34">
        <f>'[134]BaseMoney-NEW'!$H$24</f>
        <v>139554.28800723527</v>
      </c>
      <c r="E178" s="34">
        <f>'[134]BaseMoney-NEW'!$H$28</f>
        <v>230197.4333412047</v>
      </c>
      <c r="F178" s="34">
        <f>'[134]BaseMoney-NEW'!$H$32</f>
        <v>-80298.98320714</v>
      </c>
      <c r="G178" s="34">
        <f>'[134]BaseMoney-NEW'!$H$30</f>
        <v>-137436.02638190263</v>
      </c>
      <c r="H178" s="34">
        <f>'[134]BaseMoney-NEW'!$H$34</f>
        <v>-232728.0168849096</v>
      </c>
      <c r="I178" s="34">
        <f t="shared" si="18"/>
        <v>-220265.5931327475</v>
      </c>
      <c r="J178" s="35">
        <f t="shared" si="19"/>
        <v>301447.41447048</v>
      </c>
    </row>
    <row r="179" spans="1:10" ht="12.75">
      <c r="A179" s="33">
        <v>44439</v>
      </c>
      <c r="B179" s="34">
        <f>'[135]BaseMoney-NEW'!$H$23</f>
        <v>724563.419197421</v>
      </c>
      <c r="C179" s="34">
        <f t="shared" si="17"/>
        <v>588901.3467150712</v>
      </c>
      <c r="D179" s="34">
        <f>'[135]BaseMoney-NEW'!$H$24</f>
        <v>135662.07248234987</v>
      </c>
      <c r="E179" s="34">
        <f>'[135]BaseMoney-NEW'!$H$28</f>
        <v>150629.57130139018</v>
      </c>
      <c r="F179" s="34">
        <f>'[135]BaseMoney-NEW'!$H$32</f>
        <v>-78249.62554678</v>
      </c>
      <c r="G179" s="34">
        <f>'[135]BaseMoney-NEW'!$H$30</f>
        <v>-143436.03041604458</v>
      </c>
      <c r="H179" s="34">
        <f>'[135]BaseMoney-NEW'!$H$34</f>
        <v>-215856.01728041685</v>
      </c>
      <c r="I179" s="34">
        <f t="shared" si="18"/>
        <v>-286912.10194185126</v>
      </c>
      <c r="J179" s="35">
        <f t="shared" si="19"/>
        <v>301989.24477322</v>
      </c>
    </row>
    <row r="180" spans="1:10" ht="12.75">
      <c r="A180" s="33">
        <v>44469</v>
      </c>
      <c r="B180" s="34">
        <f>'[136]BaseMoney-NEW'!$H$23</f>
        <v>713099.7680335162</v>
      </c>
      <c r="C180" s="34">
        <f aca="true" t="shared" si="20" ref="C180:C186">B180-D180</f>
        <v>584672.4627429553</v>
      </c>
      <c r="D180" s="34">
        <f>'[136]BaseMoney-NEW'!$H$24</f>
        <v>128427.30529056092</v>
      </c>
      <c r="E180" s="34">
        <f>'[136]BaseMoney-NEW'!$H$28</f>
        <v>143591.30328546648</v>
      </c>
      <c r="F180" s="34">
        <f>'[136]BaseMoney-NEW'!$H$32</f>
        <v>-77171.41292568</v>
      </c>
      <c r="G180" s="34">
        <f>'[136]BaseMoney-NEW'!$H$30</f>
        <v>-134896.62541604455</v>
      </c>
      <c r="H180" s="34">
        <f>'[136]BaseMoney-NEW'!$H$34</f>
        <v>-198772.90630874722</v>
      </c>
      <c r="I180" s="34">
        <f aca="true" t="shared" si="21" ref="I180:I185">SUM(E180:H180)</f>
        <v>-267249.6413650053</v>
      </c>
      <c r="J180" s="35">
        <f t="shared" si="19"/>
        <v>317422.82137795</v>
      </c>
    </row>
    <row r="181" spans="1:10" ht="12.75">
      <c r="A181" s="33">
        <v>44500</v>
      </c>
      <c r="B181" s="34">
        <f>'[137]BaseMoney-NEW'!$H$24</f>
        <v>728762.045777941</v>
      </c>
      <c r="C181" s="34">
        <f t="shared" si="20"/>
        <v>594641.3209051838</v>
      </c>
      <c r="D181" s="34">
        <f>'[137]BaseMoney-NEW'!$H$25</f>
        <v>134120.72487275724</v>
      </c>
      <c r="E181" s="34">
        <f>'[137]BaseMoney-NEW'!$H$29</f>
        <v>157752.08249596407</v>
      </c>
      <c r="F181" s="34">
        <f>'[137]BaseMoney-NEW'!$H$33</f>
        <v>-81364.65001332</v>
      </c>
      <c r="G181" s="34">
        <f>'[137]BaseMoney-NEW'!$H$31</f>
        <v>-133398.24616484455</v>
      </c>
      <c r="H181" s="34">
        <f>'[137]BaseMoney-NEW'!$H$35</f>
        <v>-221676.8721993233</v>
      </c>
      <c r="I181" s="34">
        <f t="shared" si="21"/>
        <v>-278687.68588152376</v>
      </c>
      <c r="J181" s="35">
        <f aca="true" t="shared" si="22" ref="J181:J186">+C181+I181</f>
        <v>315953.63502366</v>
      </c>
    </row>
    <row r="182" spans="1:10" ht="12.75">
      <c r="A182" s="33">
        <v>44530</v>
      </c>
      <c r="B182" s="34">
        <f>'[138]BaseMoney-NEW'!$H$24</f>
        <v>739078.2936851336</v>
      </c>
      <c r="C182" s="34">
        <f t="shared" si="20"/>
        <v>606167.659476755</v>
      </c>
      <c r="D182" s="34">
        <f>'[138]BaseMoney-NEW'!$H$25</f>
        <v>132910.63420837864</v>
      </c>
      <c r="E182" s="34">
        <f>'[138]BaseMoney-NEW'!$H$29</f>
        <v>146036.88059408314</v>
      </c>
      <c r="F182" s="34">
        <f>'[138]BaseMoney-NEW'!$H$33</f>
        <v>-81443.18357982</v>
      </c>
      <c r="G182" s="34">
        <f>'[138]BaseMoney-NEW'!$H$31</f>
        <v>-135648.24616484455</v>
      </c>
      <c r="H182" s="34">
        <f>'[138]BaseMoney-NEW'!$H$35</f>
        <v>-226727.90190055355</v>
      </c>
      <c r="I182" s="34">
        <f t="shared" si="21"/>
        <v>-297782.45105113497</v>
      </c>
      <c r="J182" s="35">
        <f t="shared" si="22"/>
        <v>308385.20842562</v>
      </c>
    </row>
    <row r="183" spans="1:10" ht="12.75">
      <c r="A183" s="33">
        <v>44561</v>
      </c>
      <c r="B183" s="34">
        <f>'[139]BaseMoney-NEW'!$H$24</f>
        <v>744332.4236755288</v>
      </c>
      <c r="C183" s="34">
        <f t="shared" si="20"/>
        <v>616082.6856037073</v>
      </c>
      <c r="D183" s="34">
        <f>'[139]BaseMoney-NEW'!$H$25</f>
        <v>128249.73807182153</v>
      </c>
      <c r="E183" s="34">
        <f>'[139]BaseMoney-NEW'!$H$29</f>
        <v>141632.49510010687</v>
      </c>
      <c r="F183" s="34">
        <f>'[139]BaseMoney-NEW'!$H$33</f>
        <v>-81335.01514922999</v>
      </c>
      <c r="G183" s="34">
        <f>'[139]BaseMoney-NEW'!$H$31</f>
        <v>-119548.2469319321</v>
      </c>
      <c r="H183" s="34">
        <f>'[139]BaseMoney-NEW'!$H$35</f>
        <v>-216967.65360845212</v>
      </c>
      <c r="I183" s="34">
        <f t="shared" si="21"/>
        <v>-276218.4205895073</v>
      </c>
      <c r="J183" s="35">
        <f t="shared" si="22"/>
        <v>339864.2650142</v>
      </c>
    </row>
    <row r="184" spans="1:10" ht="12.75">
      <c r="A184" s="33">
        <v>44592</v>
      </c>
      <c r="B184" s="34">
        <f>'[140]BaseMoney-NEW'!$H$24</f>
        <v>677818.3339294118</v>
      </c>
      <c r="C184" s="34">
        <f t="shared" si="20"/>
        <v>548375.130910176</v>
      </c>
      <c r="D184" s="34">
        <f>'[140]BaseMoney-NEW'!$H$25</f>
        <v>129443.20301923585</v>
      </c>
      <c r="E184" s="34">
        <f>'[140]BaseMoney-NEW'!$H$29</f>
        <v>186989.8733190448</v>
      </c>
      <c r="F184" s="34">
        <f>'[140]BaseMoney-NEW'!$H$33</f>
        <v>-82158.79246475</v>
      </c>
      <c r="G184" s="34">
        <f>'[140]BaseMoney-NEW'!$H$31</f>
        <v>-122298.24693193211</v>
      </c>
      <c r="H184" s="34">
        <f>'[140]BaseMoney-NEW'!$H$35</f>
        <v>-220012.93580832865</v>
      </c>
      <c r="I184" s="34">
        <f t="shared" si="21"/>
        <v>-237480.10188596597</v>
      </c>
      <c r="J184" s="35">
        <f t="shared" si="22"/>
        <v>310895.02902421</v>
      </c>
    </row>
    <row r="185" spans="1:10" ht="12.75">
      <c r="A185" s="33">
        <v>44620</v>
      </c>
      <c r="B185" s="34">
        <f>'[141]BaseMoney-NEW'!$H$24</f>
        <v>660162.5620544641</v>
      </c>
      <c r="C185" s="34">
        <f t="shared" si="20"/>
        <v>556276.9843594868</v>
      </c>
      <c r="D185" s="34">
        <f>'[141]BaseMoney-NEW'!$H$25</f>
        <v>103885.57769497726</v>
      </c>
      <c r="E185" s="34">
        <f>'[141]BaseMoney-NEW'!$H$29</f>
        <v>178063.4553700719</v>
      </c>
      <c r="F185" s="34">
        <f>'[141]BaseMoney-NEW'!$H$33</f>
        <v>-83758.73136948</v>
      </c>
      <c r="G185" s="34">
        <f>'[141]BaseMoney-NEW'!$H$31</f>
        <v>-147573.25693193212</v>
      </c>
      <c r="H185" s="34">
        <f>'[141]BaseMoney-NEW'!$H$35</f>
        <v>-210061.80096419662</v>
      </c>
      <c r="I185" s="34">
        <f t="shared" si="21"/>
        <v>-263330.33389553684</v>
      </c>
      <c r="J185" s="35">
        <f t="shared" si="22"/>
        <v>292946.65046395</v>
      </c>
    </row>
    <row r="186" spans="1:10" ht="12.75">
      <c r="A186" s="33">
        <v>44651</v>
      </c>
      <c r="B186" s="34">
        <f>'[142]BaseMoney-NEW'!$H$24</f>
        <v>663725.8317918697</v>
      </c>
      <c r="C186" s="34">
        <f t="shared" si="20"/>
        <v>564279.7257114905</v>
      </c>
      <c r="D186" s="34">
        <f>'[142]BaseMoney-NEW'!$H$25</f>
        <v>99446.10608037928</v>
      </c>
      <c r="E186" s="34">
        <f>'[142]BaseMoney-NEW'!$H$29</f>
        <v>136001.0643623582</v>
      </c>
      <c r="F186" s="34">
        <f>'[142]BaseMoney-NEW'!$H$33</f>
        <v>-84710.58257637</v>
      </c>
      <c r="G186" s="34">
        <f>'[142]BaseMoney-NEW'!$H$31</f>
        <v>-142423.25693193212</v>
      </c>
      <c r="H186" s="34">
        <f>'[142]BaseMoney-NEW'!$H$35</f>
        <v>-205027.8759481666</v>
      </c>
      <c r="I186" s="34">
        <f aca="true" t="shared" si="23" ref="I186:I191">SUM(E186:H186)</f>
        <v>-296160.6510941105</v>
      </c>
      <c r="J186" s="35">
        <f t="shared" si="22"/>
        <v>268119.07461738</v>
      </c>
    </row>
    <row r="187" spans="1:10" ht="12.75">
      <c r="A187" s="33">
        <v>44681</v>
      </c>
      <c r="B187" s="34">
        <f>'[143]BaseMoney-NEW'!$H$24</f>
        <v>674443.9189637166</v>
      </c>
      <c r="C187" s="34">
        <f aca="true" t="shared" si="24" ref="C187:C193">B187-D187</f>
        <v>577965.8601213905</v>
      </c>
      <c r="D187" s="34">
        <f>'[143]BaseMoney-NEW'!$H$25</f>
        <v>96478.05884232609</v>
      </c>
      <c r="E187" s="34">
        <f>'[143]BaseMoney-NEW'!$H$29</f>
        <v>156658.96275020545</v>
      </c>
      <c r="F187" s="34">
        <f>'[143]BaseMoney-NEW'!$H$33</f>
        <v>-86728.90538118</v>
      </c>
      <c r="G187" s="34">
        <f>'[143]BaseMoney-NEW'!$H$31</f>
        <v>-135349.54193193212</v>
      </c>
      <c r="H187" s="34">
        <f>'[143]BaseMoney-NEW'!$H$35</f>
        <v>-210313.74738767388</v>
      </c>
      <c r="I187" s="34">
        <f t="shared" si="23"/>
        <v>-275733.23195058055</v>
      </c>
      <c r="J187" s="35">
        <f aca="true" t="shared" si="25" ref="J187:J192">+C187+I187</f>
        <v>302232.62817081</v>
      </c>
    </row>
    <row r="188" spans="1:10" ht="12.75">
      <c r="A188" s="33">
        <v>44712</v>
      </c>
      <c r="B188" s="34">
        <f>'[144]BaseMoney-NEW'!$H$24</f>
        <v>672691.1837906636</v>
      </c>
      <c r="C188" s="34">
        <f t="shared" si="24"/>
        <v>577725.964626392</v>
      </c>
      <c r="D188" s="34">
        <f>'[144]BaseMoney-NEW'!$H$25</f>
        <v>94965.21916427158</v>
      </c>
      <c r="E188" s="34">
        <f>'[144]BaseMoney-NEW'!$H$29</f>
        <v>150320.20143269625</v>
      </c>
      <c r="F188" s="34">
        <f>'[144]BaseMoney-NEW'!$H$33</f>
        <v>-87180.28997687</v>
      </c>
      <c r="G188" s="34">
        <f>'[144]BaseMoney-NEW'!$H$31</f>
        <v>-140499.54193193212</v>
      </c>
      <c r="H188" s="34">
        <f>'[144]BaseMoney-NEW'!$H$35</f>
        <v>-203757.71640542612</v>
      </c>
      <c r="I188" s="34">
        <f t="shared" si="23"/>
        <v>-281117.346881532</v>
      </c>
      <c r="J188" s="35">
        <f t="shared" si="25"/>
        <v>296608.61774486</v>
      </c>
    </row>
    <row r="189" spans="1:10" ht="12.75">
      <c r="A189" s="33">
        <v>44742</v>
      </c>
      <c r="B189" s="34">
        <f>'[145]BaseMoney-NEW'!$H$24</f>
        <v>661615.6444822234</v>
      </c>
      <c r="C189" s="34">
        <f t="shared" si="24"/>
        <v>573423.6147010007</v>
      </c>
      <c r="D189" s="34">
        <f>'[145]BaseMoney-NEW'!$H$25</f>
        <v>88192.02978122275</v>
      </c>
      <c r="E189" s="34">
        <f>'[145]BaseMoney-NEW'!$H$29</f>
        <v>128865.56974775004</v>
      </c>
      <c r="F189" s="34">
        <f>'[145]BaseMoney-NEW'!$H$33</f>
        <v>-85841.82747772</v>
      </c>
      <c r="G189" s="34">
        <f>'[145]BaseMoney-NEW'!$H$31</f>
        <v>-147399.54193193212</v>
      </c>
      <c r="H189" s="34">
        <f>'[145]BaseMoney-NEW'!$H$35</f>
        <v>-190121.33715844864</v>
      </c>
      <c r="I189" s="34">
        <f t="shared" si="23"/>
        <v>-294497.1368203507</v>
      </c>
      <c r="J189" s="35">
        <f t="shared" si="25"/>
        <v>278926.47788065</v>
      </c>
    </row>
    <row r="190" spans="1:10" ht="12.75">
      <c r="A190" s="33">
        <v>44773</v>
      </c>
      <c r="B190" s="34">
        <f>'[146]BaseMoney-NEW'!$H$24</f>
        <v>651537.7413729398</v>
      </c>
      <c r="C190" s="34">
        <f t="shared" si="24"/>
        <v>562049.9621770413</v>
      </c>
      <c r="D190" s="34">
        <f>'[146]BaseMoney-NEW'!$H$25</f>
        <v>89487.77919589846</v>
      </c>
      <c r="E190" s="34">
        <f>'[146]BaseMoney-NEW'!$H$29</f>
        <v>129793.66715649836</v>
      </c>
      <c r="F190" s="34">
        <f>'[146]BaseMoney-NEW'!$H$33</f>
        <v>-86796.76949969</v>
      </c>
      <c r="G190" s="34">
        <f>'[146]BaseMoney-NEW'!$H$31</f>
        <v>-145149.54193193212</v>
      </c>
      <c r="H190" s="34">
        <f>'[146]BaseMoney-NEW'!$H$35</f>
        <v>-199592.29551749755</v>
      </c>
      <c r="I190" s="34">
        <f t="shared" si="23"/>
        <v>-301744.9397926213</v>
      </c>
      <c r="J190" s="35">
        <f t="shared" si="25"/>
        <v>260305.02238442004</v>
      </c>
    </row>
    <row r="191" spans="1:10" ht="12.75">
      <c r="A191" s="33">
        <v>44804</v>
      </c>
      <c r="B191" s="34">
        <f>'[147]BaseMoney-NEW'!$H$24</f>
        <v>650872.181118706</v>
      </c>
      <c r="C191" s="34">
        <f t="shared" si="24"/>
        <v>564964.8618451088</v>
      </c>
      <c r="D191" s="34">
        <f>'[147]BaseMoney-NEW'!$H$25</f>
        <v>85907.31927359717</v>
      </c>
      <c r="E191" s="34">
        <f>'[147]BaseMoney-NEW'!$H$29</f>
        <v>117231.2328061805</v>
      </c>
      <c r="F191" s="34">
        <f>'[147]BaseMoney-NEW'!$H$33</f>
        <v>-85109.39868256</v>
      </c>
      <c r="G191" s="34">
        <f>'[147]BaseMoney-NEW'!$H$31</f>
        <v>-123967.34312390808</v>
      </c>
      <c r="H191" s="34">
        <f>'[147]BaseMoney-NEW'!$H$35</f>
        <v>-192029.4815596612</v>
      </c>
      <c r="I191" s="34">
        <f t="shared" si="23"/>
        <v>-283874.9905599488</v>
      </c>
      <c r="J191" s="35">
        <f t="shared" si="25"/>
        <v>281089.87128516</v>
      </c>
    </row>
    <row r="192" spans="1:10" ht="12.75">
      <c r="A192" s="33">
        <v>44834</v>
      </c>
      <c r="B192" s="34">
        <f>'[148]BaseMoney-NEW'!$H$24</f>
        <v>661408.4438512684</v>
      </c>
      <c r="C192" s="34">
        <f t="shared" si="24"/>
        <v>578957.2609618686</v>
      </c>
      <c r="D192" s="34">
        <f>'[148]BaseMoney-NEW'!$H$25</f>
        <v>82451.1828893998</v>
      </c>
      <c r="E192" s="34">
        <f>'[148]BaseMoney-NEW'!$H$29</f>
        <v>103495.97289917464</v>
      </c>
      <c r="F192" s="34">
        <f>'[148]BaseMoney-NEW'!$H$33</f>
        <v>-86021.11395097</v>
      </c>
      <c r="G192" s="34">
        <f>'[148]BaseMoney-NEW'!$H$31</f>
        <v>-117518.0961239081</v>
      </c>
      <c r="H192" s="34">
        <f>'[148]BaseMoney-NEW'!$H$35</f>
        <v>-195912.1577078051</v>
      </c>
      <c r="I192" s="34">
        <f aca="true" t="shared" si="26" ref="I192:I197">SUM(E192:H192)</f>
        <v>-295955.39488350856</v>
      </c>
      <c r="J192" s="35">
        <f t="shared" si="25"/>
        <v>283001.86607836</v>
      </c>
    </row>
    <row r="193" spans="1:10" ht="12.75">
      <c r="A193" s="33">
        <v>44865</v>
      </c>
      <c r="B193" s="34">
        <f>'[149]BaseMoney-NEW'!$H$24</f>
        <v>661952.646183086</v>
      </c>
      <c r="C193" s="34">
        <f t="shared" si="24"/>
        <v>578557.8411524685</v>
      </c>
      <c r="D193" s="34">
        <f>'[149]BaseMoney-NEW'!$H$25</f>
        <v>83394.80503061757</v>
      </c>
      <c r="E193" s="34">
        <f>'[149]BaseMoney-NEW'!$H$29</f>
        <v>107827.0437078854</v>
      </c>
      <c r="F193" s="34">
        <f>'[149]BaseMoney-NEW'!$H$33</f>
        <v>-87511.54511472999</v>
      </c>
      <c r="G193" s="34">
        <f>'[149]BaseMoney-NEW'!$H$31</f>
        <v>-118307.3921239081</v>
      </c>
      <c r="H193" s="34">
        <f>'[149]BaseMoney-NEW'!$H$35</f>
        <v>-201248.53599089582</v>
      </c>
      <c r="I193" s="34">
        <f t="shared" si="26"/>
        <v>-299240.4295216485</v>
      </c>
      <c r="J193" s="35">
        <f aca="true" t="shared" si="27" ref="J193:J198">+C193+I193</f>
        <v>279317.41163081996</v>
      </c>
    </row>
    <row r="194" spans="1:10" ht="12.75">
      <c r="A194" s="33">
        <v>44895</v>
      </c>
      <c r="B194" s="34">
        <f>'[150]BaseMoney-NEW'!$H$24</f>
        <v>678086.0339154615</v>
      </c>
      <c r="C194" s="34">
        <f aca="true" t="shared" si="28" ref="C194:C200">B194-D194</f>
        <v>592952.8919104936</v>
      </c>
      <c r="D194" s="34">
        <f>'[150]BaseMoney-NEW'!$H$25</f>
        <v>85133.14200496786</v>
      </c>
      <c r="E194" s="34">
        <f>'[150]BaseMoney-NEW'!$H$29</f>
        <v>105953.6880059702</v>
      </c>
      <c r="F194" s="34">
        <f>'[150]BaseMoney-NEW'!$H$33</f>
        <v>-86788.96275647</v>
      </c>
      <c r="G194" s="34">
        <f>'[150]BaseMoney-NEW'!$H$31</f>
        <v>-122718.09612390811</v>
      </c>
      <c r="H194" s="34">
        <f>'[150]BaseMoney-NEW'!$H$35</f>
        <v>-203633.66976200568</v>
      </c>
      <c r="I194" s="34">
        <f t="shared" si="26"/>
        <v>-307187.0406364136</v>
      </c>
      <c r="J194" s="35">
        <f t="shared" si="27"/>
        <v>285765.85127408</v>
      </c>
    </row>
    <row r="195" spans="1:10" ht="12.75">
      <c r="A195" s="33">
        <v>44926</v>
      </c>
      <c r="B195" s="34">
        <f>'[152]BaseMoney-NEW'!$F$24</f>
        <v>685347.3121050332</v>
      </c>
      <c r="C195" s="34">
        <f t="shared" si="28"/>
        <v>603195.443777235</v>
      </c>
      <c r="D195" s="34">
        <f>'[152]BaseMoney-NEW'!$F$25</f>
        <v>82151.86832779816</v>
      </c>
      <c r="E195" s="34">
        <f>'[152]BaseMoney-NEW'!$F$29</f>
        <v>114784.43034785174</v>
      </c>
      <c r="F195" s="34">
        <f>'[152]BaseMoney-NEW'!$F$33</f>
        <v>-85247.82318948</v>
      </c>
      <c r="G195" s="34">
        <f>'[152]BaseMoney-NEW'!$F$31</f>
        <v>-130018.0975308959</v>
      </c>
      <c r="H195" s="34">
        <f>'[152]BaseMoney-NEW'!$F$35</f>
        <v>-193514.6728632508</v>
      </c>
      <c r="I195" s="34">
        <f t="shared" si="26"/>
        <v>-293996.16323577496</v>
      </c>
      <c r="J195" s="35">
        <f t="shared" si="27"/>
        <v>309199.28054146003</v>
      </c>
    </row>
    <row r="196" spans="1:10" ht="12.75">
      <c r="A196" s="33">
        <v>44957</v>
      </c>
      <c r="B196" s="34">
        <f>'[152]BaseMoney-NEW'!$H$24</f>
        <v>679436.061956624</v>
      </c>
      <c r="C196" s="34">
        <f t="shared" si="28"/>
        <v>594695.9779464479</v>
      </c>
      <c r="D196" s="34">
        <f>'[152]BaseMoney-NEW'!$H$25</f>
        <v>84740.08401017619</v>
      </c>
      <c r="E196" s="34">
        <f>'[152]BaseMoney-NEW'!$H$29</f>
        <v>141172.5730448979</v>
      </c>
      <c r="F196" s="34">
        <f>'[152]BaseMoney-NEW'!$H$33</f>
        <v>-87002.51356108</v>
      </c>
      <c r="G196" s="34">
        <f>'[152]BaseMoney-NEW'!$H$31</f>
        <v>-148373.0505309059</v>
      </c>
      <c r="H196" s="34">
        <f>'[152]BaseMoney-NEW'!$H$35</f>
        <v>-203441.7205901899</v>
      </c>
      <c r="I196" s="34">
        <f t="shared" si="26"/>
        <v>-297644.7116372779</v>
      </c>
      <c r="J196" s="35">
        <f t="shared" si="27"/>
        <v>297051.26630917</v>
      </c>
    </row>
    <row r="197" spans="1:10" ht="12.75">
      <c r="A197" s="33">
        <v>44985</v>
      </c>
      <c r="B197" s="34">
        <f>'[153]BaseMoney-NEW'!$H$24</f>
        <v>687348.1675921433</v>
      </c>
      <c r="C197" s="34">
        <f t="shared" si="28"/>
        <v>604281.1408358514</v>
      </c>
      <c r="D197" s="34">
        <f>'[153]BaseMoney-NEW'!$H$25</f>
        <v>83067.0267562919</v>
      </c>
      <c r="E197" s="34">
        <f>'[153]BaseMoney-NEW'!$H$29</f>
        <v>141678.59878216812</v>
      </c>
      <c r="F197" s="34">
        <f>'[153]BaseMoney-NEW'!$H$33</f>
        <v>-86738.84199873</v>
      </c>
      <c r="G197" s="34">
        <f>'[153]BaseMoney-NEW'!$H$31</f>
        <v>-155018.0975308859</v>
      </c>
      <c r="H197" s="34">
        <f>'[153]BaseMoney-NEW'!$H$35</f>
        <v>-200778.09899595365</v>
      </c>
      <c r="I197" s="34">
        <f t="shared" si="26"/>
        <v>-300856.4397434014</v>
      </c>
      <c r="J197" s="35">
        <f t="shared" si="27"/>
        <v>303424.70109245</v>
      </c>
    </row>
    <row r="198" spans="1:10" ht="12.75">
      <c r="A198" s="33">
        <v>45016</v>
      </c>
      <c r="B198" s="34">
        <f>'[154]BaseMoney-NEW'!$H$24</f>
        <v>707229.0526920011</v>
      </c>
      <c r="C198" s="34">
        <f t="shared" si="28"/>
        <v>626881.710824364</v>
      </c>
      <c r="D198" s="34">
        <f>'[154]BaseMoney-NEW'!$H$25</f>
        <v>80347.34186763708</v>
      </c>
      <c r="E198" s="34">
        <f>'[154]BaseMoney-NEW'!$H$29</f>
        <v>148614.51426427506</v>
      </c>
      <c r="F198" s="34">
        <f>'[154]BaseMoney-NEW'!$H$33</f>
        <v>-89678.53940052</v>
      </c>
      <c r="G198" s="34">
        <f>'[154]BaseMoney-NEW'!$H$31</f>
        <v>-150669.6355308959</v>
      </c>
      <c r="H198" s="34">
        <f>'[154]BaseMoney-NEW'!$H$35</f>
        <v>-196409.62011987309</v>
      </c>
      <c r="I198" s="34">
        <f aca="true" t="shared" si="29" ref="I198:I203">SUM(E198:H198)</f>
        <v>-288143.28078701394</v>
      </c>
      <c r="J198" s="35">
        <f t="shared" si="27"/>
        <v>338738.43003735004</v>
      </c>
    </row>
    <row r="199" spans="1:10" ht="12.75">
      <c r="A199" s="33">
        <v>45046</v>
      </c>
      <c r="B199" s="34">
        <f>'[155]BaseMoney-NEW'!$H$24</f>
        <v>720477.5913428164</v>
      </c>
      <c r="C199" s="34">
        <f t="shared" si="28"/>
        <v>638839.7825009954</v>
      </c>
      <c r="D199" s="34">
        <f>'[155]BaseMoney-NEW'!$H$25</f>
        <v>81637.80884182091</v>
      </c>
      <c r="E199" s="34">
        <f>'[155]BaseMoney-NEW'!$H$29</f>
        <v>158528.84527790302</v>
      </c>
      <c r="F199" s="34">
        <f>'[155]BaseMoney-NEW'!$H$33</f>
        <v>-93912.16529872999</v>
      </c>
      <c r="G199" s="34">
        <f>'[155]BaseMoney-NEW'!$H$31</f>
        <v>-164718.0975308959</v>
      </c>
      <c r="H199" s="34">
        <f>'[155]BaseMoney-NEW'!$H$35</f>
        <v>-201813.8440354926</v>
      </c>
      <c r="I199" s="34">
        <f t="shared" si="29"/>
        <v>-301915.2615872155</v>
      </c>
      <c r="J199" s="35">
        <f aca="true" t="shared" si="30" ref="J199:J204">+C199+I199</f>
        <v>336924.52091377997</v>
      </c>
    </row>
    <row r="200" spans="1:10" ht="12.75">
      <c r="A200" s="33">
        <v>45077</v>
      </c>
      <c r="B200" s="34">
        <f>'[156]BaseMoney-NEW'!$H$24</f>
        <v>730726.4746074685</v>
      </c>
      <c r="C200" s="34">
        <f t="shared" si="28"/>
        <v>650083.926535476</v>
      </c>
      <c r="D200" s="34">
        <f>'[156]BaseMoney-NEW'!$H$25</f>
        <v>80642.54807199251</v>
      </c>
      <c r="E200" s="34">
        <f>'[156]BaseMoney-NEW'!$H$29</f>
        <v>155318.25736144945</v>
      </c>
      <c r="F200" s="34">
        <f>'[156]BaseMoney-NEW'!$H$33</f>
        <v>-95269.93841461</v>
      </c>
      <c r="G200" s="34">
        <f>'[156]BaseMoney-NEW'!$H$31</f>
        <v>-195672.0665308959</v>
      </c>
      <c r="H200" s="34">
        <f>'[156]BaseMoney-NEW'!$H$35</f>
        <v>-208653.0969391595</v>
      </c>
      <c r="I200" s="34">
        <f t="shared" si="29"/>
        <v>-344276.84452321596</v>
      </c>
      <c r="J200" s="35">
        <f t="shared" si="30"/>
        <v>305807.08201226004</v>
      </c>
    </row>
    <row r="201" spans="1:10" ht="12.75">
      <c r="A201" s="33">
        <v>45107</v>
      </c>
      <c r="B201" s="34">
        <f>'[157]BaseMoney-NEW'!$H$24</f>
        <v>738098.1149353026</v>
      </c>
      <c r="C201" s="34">
        <f aca="true" t="shared" si="31" ref="C201:C207">B201-D201</f>
        <v>660497.8651660208</v>
      </c>
      <c r="D201" s="34">
        <f>'[157]BaseMoney-NEW'!$H$25</f>
        <v>77600.24976928181</v>
      </c>
      <c r="E201" s="34">
        <f>'[157]BaseMoney-NEW'!$H$29</f>
        <v>157000.28880661022</v>
      </c>
      <c r="F201" s="34">
        <f>'[157]BaseMoney-NEW'!$H$33</f>
        <v>-95288.37644242999</v>
      </c>
      <c r="G201" s="34">
        <f>'[157]BaseMoney-NEW'!$H$31</f>
        <v>-191738.35553089587</v>
      </c>
      <c r="H201" s="34">
        <f>'[157]BaseMoney-NEW'!$H$35</f>
        <v>-203350.03952420517</v>
      </c>
      <c r="I201" s="34">
        <f t="shared" si="29"/>
        <v>-333376.4826909208</v>
      </c>
      <c r="J201" s="35">
        <f t="shared" si="30"/>
        <v>327121.3824751</v>
      </c>
    </row>
    <row r="202" spans="1:10" ht="12.75">
      <c r="A202" s="33">
        <v>45138</v>
      </c>
      <c r="B202" s="34">
        <f>'[158]BaseMoney-NEW'!$H$24</f>
        <v>717895.798854219</v>
      </c>
      <c r="C202" s="34">
        <f t="shared" si="31"/>
        <v>639336.3048776266</v>
      </c>
      <c r="D202" s="34">
        <f>'[158]BaseMoney-NEW'!$H$25</f>
        <v>78559.49397659248</v>
      </c>
      <c r="E202" s="34">
        <f>'[158]BaseMoney-NEW'!$H$29</f>
        <v>188462.73650212793</v>
      </c>
      <c r="F202" s="34">
        <f>'[158]BaseMoney-NEW'!$H$33</f>
        <v>-94686.62959211</v>
      </c>
      <c r="G202" s="34">
        <f>'[158]BaseMoney-NEW'!$H$31</f>
        <v>-169753.92353089587</v>
      </c>
      <c r="H202" s="34">
        <f>'[158]BaseMoney-NEW'!$H$35</f>
        <v>-206672.26312729868</v>
      </c>
      <c r="I202" s="34">
        <f t="shared" si="29"/>
        <v>-282650.0797481766</v>
      </c>
      <c r="J202" s="35">
        <f t="shared" si="30"/>
        <v>356686.22512945</v>
      </c>
    </row>
    <row r="203" spans="1:10" ht="12.75">
      <c r="A203" s="33">
        <v>45169</v>
      </c>
      <c r="B203" s="34">
        <f>'[159]BaseMoney-NEW'!$H$24</f>
        <v>708491.7165126333</v>
      </c>
      <c r="C203" s="34">
        <f t="shared" si="31"/>
        <v>685903.9496658975</v>
      </c>
      <c r="D203" s="34">
        <f>'[159]BaseMoney-NEW'!$H$25</f>
        <v>22587.7668467357</v>
      </c>
      <c r="E203" s="34">
        <f>'[159]BaseMoney-NEW'!$H$29</f>
        <v>154498.4150973624</v>
      </c>
      <c r="F203" s="34">
        <f>'[159]BaseMoney-NEW'!$H$33</f>
        <v>-95111.67121593</v>
      </c>
      <c r="G203" s="34">
        <f>'[159]BaseMoney-NEW'!$H$31</f>
        <v>-186637.4955308959</v>
      </c>
      <c r="H203" s="34">
        <f>'[159]BaseMoney-NEW'!$H$35</f>
        <v>-205514.34999881405</v>
      </c>
      <c r="I203" s="34">
        <f t="shared" si="29"/>
        <v>-332765.10164827754</v>
      </c>
      <c r="J203" s="35">
        <f t="shared" si="30"/>
        <v>353138.84801762</v>
      </c>
    </row>
    <row r="204" spans="1:10" ht="12.75">
      <c r="A204" s="33">
        <v>45199</v>
      </c>
      <c r="B204" s="34">
        <f>'[160]BaseMoney-NEW'!$H$24</f>
        <v>751586.7007821053</v>
      </c>
      <c r="C204" s="34">
        <f t="shared" si="31"/>
        <v>731421.5587309398</v>
      </c>
      <c r="D204" s="34">
        <f>'[160]BaseMoney-NEW'!$H$25</f>
        <v>20165.14205116563</v>
      </c>
      <c r="E204" s="34">
        <f>'[160]BaseMoney-NEW'!$H$29</f>
        <v>105826.56737433915</v>
      </c>
      <c r="F204" s="34">
        <f>'[160]BaseMoney-NEW'!$H$33</f>
        <v>-94948.05248269999</v>
      </c>
      <c r="G204" s="34">
        <f>'[160]BaseMoney-NEW'!$H$31</f>
        <v>-200737.4955308959</v>
      </c>
      <c r="H204" s="34">
        <f>'[160]BaseMoney-NEW'!$H$35</f>
        <v>-198997.89479597297</v>
      </c>
      <c r="I204" s="34">
        <f aca="true" t="shared" si="32" ref="I204:I209">SUM(E204:H204)</f>
        <v>-388856.8754352297</v>
      </c>
      <c r="J204" s="35">
        <f t="shared" si="30"/>
        <v>342564.68329571007</v>
      </c>
    </row>
    <row r="205" spans="1:10" ht="12.75">
      <c r="A205" s="33">
        <v>45230</v>
      </c>
      <c r="B205" s="34">
        <f>'[161]BaseMoney-NEW'!$H$24</f>
        <v>736199.66669294</v>
      </c>
      <c r="C205" s="34">
        <f t="shared" si="31"/>
        <v>716364.2373216588</v>
      </c>
      <c r="D205" s="34">
        <f>'[161]BaseMoney-NEW'!$H$25</f>
        <v>19835.429371281287</v>
      </c>
      <c r="E205" s="34">
        <f>'[161]BaseMoney-NEW'!$H$29</f>
        <v>122138.33277457356</v>
      </c>
      <c r="F205" s="34">
        <f>'[161]BaseMoney-NEW'!$H$33</f>
        <v>-93408.050706</v>
      </c>
      <c r="G205" s="34">
        <f>'[161]BaseMoney-NEW'!$H$31</f>
        <v>-190465.32754251605</v>
      </c>
      <c r="H205" s="34">
        <f>'[161]BaseMoney-NEW'!$H$35</f>
        <v>-205613.81788327618</v>
      </c>
      <c r="I205" s="34">
        <f t="shared" si="32"/>
        <v>-367348.8633572187</v>
      </c>
      <c r="J205" s="35">
        <f aca="true" t="shared" si="33" ref="J205:J210">+C205+I205</f>
        <v>349015.3739644401</v>
      </c>
    </row>
    <row r="206" spans="1:10" ht="12.75">
      <c r="A206" s="33">
        <v>45260</v>
      </c>
      <c r="B206" s="34">
        <f>'[162]BaseMoney-NEW'!$H$24</f>
        <v>735138.6463720456</v>
      </c>
      <c r="C206" s="34">
        <f t="shared" si="31"/>
        <v>714980.1391312956</v>
      </c>
      <c r="D206" s="34">
        <f>'[162]BaseMoney-NEW'!$H$25</f>
        <v>20158.507240749957</v>
      </c>
      <c r="E206" s="34">
        <f>'[162]BaseMoney-NEW'!$H$29</f>
        <v>137950.791432156</v>
      </c>
      <c r="F206" s="34">
        <f>'[162]BaseMoney-NEW'!$H$33</f>
        <v>-92707.41706258</v>
      </c>
      <c r="G206" s="34">
        <f>'[162]BaseMoney-NEW'!$H$31</f>
        <v>-209306.60388554606</v>
      </c>
      <c r="H206" s="34">
        <f>'[162]BaseMoney-NEW'!$H$35</f>
        <v>-203176.59014780555</v>
      </c>
      <c r="I206" s="34">
        <f t="shared" si="32"/>
        <v>-367239.8196637756</v>
      </c>
      <c r="J206" s="35">
        <f t="shared" si="33"/>
        <v>347740.31946752</v>
      </c>
    </row>
    <row r="207" spans="1:10" ht="12.75">
      <c r="A207" s="33">
        <v>45291</v>
      </c>
      <c r="B207" s="34">
        <f>'[163]BaseMoney-NEW'!$H$24</f>
        <v>751765.1743959577</v>
      </c>
      <c r="C207" s="34">
        <f t="shared" si="31"/>
        <v>734717.9503211493</v>
      </c>
      <c r="D207" s="34">
        <f>'[163]BaseMoney-NEW'!$H$25</f>
        <v>17047.224074808368</v>
      </c>
      <c r="E207" s="34">
        <f>'[163]BaseMoney-NEW'!$H$29</f>
        <v>132276.4875201339</v>
      </c>
      <c r="F207" s="34">
        <f>'[163]BaseMoney-NEW'!$H$33</f>
        <v>-92847.77829305</v>
      </c>
      <c r="G207" s="34">
        <f>'[163]BaseMoney-NEW'!$H$31</f>
        <v>-202965.95288555606</v>
      </c>
      <c r="H207" s="34">
        <f>'[163]BaseMoney-NEW'!$H$35</f>
        <v>-199396.16102216716</v>
      </c>
      <c r="I207" s="34">
        <f t="shared" si="32"/>
        <v>-362933.4046806393</v>
      </c>
      <c r="J207" s="35">
        <f t="shared" si="33"/>
        <v>371784.54564051004</v>
      </c>
    </row>
    <row r="208" spans="1:10" ht="12.75">
      <c r="A208" s="33">
        <v>45322</v>
      </c>
      <c r="B208" s="34">
        <f>'[165]BaseMoney-NEW'!$H$24</f>
        <v>744889.489088311</v>
      </c>
      <c r="C208" s="34">
        <f>B208-D208</f>
        <v>727866.4097784935</v>
      </c>
      <c r="D208" s="34">
        <f>'[165]BaseMoney-NEW'!$H$25</f>
        <v>17023.0793098175</v>
      </c>
      <c r="E208" s="34">
        <f>'[165]BaseMoney-NEW'!$H$29</f>
        <v>144915.72413323488</v>
      </c>
      <c r="F208" s="34">
        <f>'[165]BaseMoney-NEW'!$H$33</f>
        <v>-94331.29246565</v>
      </c>
      <c r="G208" s="34">
        <f>'[165]BaseMoney-NEW'!$H$31</f>
        <v>-221261.82298779592</v>
      </c>
      <c r="H208" s="34">
        <f>'[165]BaseMoney-NEW'!$H$35</f>
        <v>-199401.3381487924</v>
      </c>
      <c r="I208" s="34">
        <f t="shared" si="32"/>
        <v>-370078.72946900345</v>
      </c>
      <c r="J208" s="35">
        <f t="shared" si="33"/>
        <v>357787.68030949</v>
      </c>
    </row>
    <row r="209" spans="1:10" ht="12.75">
      <c r="A209" s="33">
        <v>45351</v>
      </c>
      <c r="B209" s="34">
        <f>'[164]BaseMoney-NEW'!$H$24</f>
        <v>750054.248181288</v>
      </c>
      <c r="C209" s="34">
        <f>B209-D209</f>
        <v>733012.8742627859</v>
      </c>
      <c r="D209" s="34">
        <f>'[164]BaseMoney-NEW'!$H$25</f>
        <v>17041.3739185021</v>
      </c>
      <c r="E209" s="34">
        <f>'[164]BaseMoney-NEW'!$H$29</f>
        <v>163682.57897255564</v>
      </c>
      <c r="F209" s="34">
        <f>'[164]BaseMoney-NEW'!$H$33</f>
        <v>-94077.56014574</v>
      </c>
      <c r="G209" s="34">
        <f>'[164]BaseMoney-NEW'!$H$31</f>
        <v>-240884.07298779592</v>
      </c>
      <c r="H209" s="34">
        <f>'[164]BaseMoney-NEW'!$H$35</f>
        <v>-200705.16342278564</v>
      </c>
      <c r="I209" s="34">
        <f t="shared" si="32"/>
        <v>-371984.2175837659</v>
      </c>
      <c r="J209" s="35">
        <f t="shared" si="33"/>
        <v>361028.65667902</v>
      </c>
    </row>
    <row r="210" spans="1:10" ht="12.75">
      <c r="A210" s="33">
        <v>45382</v>
      </c>
      <c r="B210" s="34">
        <f>'[166]BaseMoney-NEW'!$H$24</f>
        <v>816135.6235791354</v>
      </c>
      <c r="C210" s="34">
        <f>B210-D210</f>
        <v>801597.0618692253</v>
      </c>
      <c r="D210" s="34">
        <f>'[166]BaseMoney-NEW'!$H$25</f>
        <v>14538.56170991</v>
      </c>
      <c r="E210" s="34">
        <f>'[166]BaseMoney-NEW'!$H$29</f>
        <v>78145.03527762557</v>
      </c>
      <c r="F210" s="34">
        <f>'[166]BaseMoney-NEW'!$H$33</f>
        <v>-93955.51382</v>
      </c>
      <c r="G210" s="34">
        <f>'[166]BaseMoney-NEW'!$H$31</f>
        <v>-239984.07298316504</v>
      </c>
      <c r="H210" s="34">
        <f>'[166]BaseMoney-NEW'!$H$35</f>
        <v>-196251.514400686</v>
      </c>
      <c r="I210" s="34">
        <f>SUM(E210:H210)</f>
        <v>-452046.06592622545</v>
      </c>
      <c r="J210" s="35">
        <f t="shared" si="33"/>
        <v>349550.9959429999</v>
      </c>
    </row>
    <row r="211" spans="1:10" ht="12.75">
      <c r="A211" s="33">
        <v>45412</v>
      </c>
      <c r="B211" s="34">
        <f>'[167]BaseMoney-NEW'!$H$24</f>
        <v>811216.3376052565</v>
      </c>
      <c r="C211" s="34">
        <f>B211-D211</f>
        <v>796530.6067698556</v>
      </c>
      <c r="D211" s="34">
        <f>'[167]BaseMoney-NEW'!$H$25</f>
        <v>14685.730835400847</v>
      </c>
      <c r="E211" s="34">
        <f>'[167]BaseMoney-NEW'!$H$29</f>
        <v>97666.70507314065</v>
      </c>
      <c r="F211" s="34">
        <f>'[167]BaseMoney-NEW'!$H$33</f>
        <v>-96326.16389503</v>
      </c>
      <c r="G211" s="34">
        <f>'[167]BaseMoney-NEW'!$H$31</f>
        <v>-218433.2979877959</v>
      </c>
      <c r="H211" s="34">
        <f>'[167]BaseMoney-NEW'!$H$35</f>
        <v>-199389.57180915037</v>
      </c>
      <c r="I211" s="34">
        <f>SUM(E211:H211)</f>
        <v>-416482.32861883566</v>
      </c>
      <c r="J211" s="35">
        <f>+C211+I211</f>
        <v>380048.27815101994</v>
      </c>
    </row>
  </sheetData>
  <sheetProtection/>
  <mergeCells count="7">
    <mergeCell ref="B11:J11"/>
    <mergeCell ref="B13:J13"/>
    <mergeCell ref="B14:D14"/>
    <mergeCell ref="A1:F1"/>
    <mergeCell ref="A13:A15"/>
    <mergeCell ref="E14:I14"/>
    <mergeCell ref="J14:J15"/>
  </mergeCells>
  <printOptions horizontalCentered="1"/>
  <pageMargins left="0.5" right="0.5" top="0.75" bottom="0.75" header="0.3" footer="0.3"/>
  <pageSetup fitToHeight="1" fitToWidth="1" horizontalDpi="1200" verticalDpi="12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4" customWidth="1"/>
  </cols>
  <sheetData>
    <row r="3" spans="2:12" ht="12.75">
      <c r="B3" s="36" t="s">
        <v>73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27" customHeight="1">
      <c r="B4" s="65" t="s">
        <v>57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3:9" ht="12.75">
      <c r="C5" s="38"/>
      <c r="D5" s="38"/>
      <c r="E5" s="38"/>
      <c r="F5" s="38"/>
      <c r="G5" s="38"/>
      <c r="H5" s="38"/>
      <c r="I5" s="38"/>
    </row>
    <row r="6" ht="12.75">
      <c r="B6" s="37" t="s">
        <v>72</v>
      </c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43 Longfellow Ave. Kgn 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Simmonds</dc:creator>
  <cp:keywords/>
  <dc:description/>
  <cp:lastModifiedBy>Phillip Taylor</cp:lastModifiedBy>
  <cp:lastPrinted>2018-10-23T00:27:43Z</cp:lastPrinted>
  <dcterms:created xsi:type="dcterms:W3CDTF">2000-03-29T08:15:19Z</dcterms:created>
  <dcterms:modified xsi:type="dcterms:W3CDTF">2024-05-08T14:16:33Z</dcterms:modified>
  <cp:category/>
  <cp:version/>
  <cp:contentType/>
  <cp:contentStatus/>
</cp:coreProperties>
</file>