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llanS\AppData\Local\Microsoft\Windows\INetCache\Content.Outlook\IIFWF8YX\"/>
    </mc:Choice>
  </mc:AlternateContent>
  <xr:revisionPtr revIDLastSave="0" documentId="13_ncr:1_{D457B456-4BE5-4E10-A885-91BA86C663C3}" xr6:coauthVersionLast="36" xr6:coauthVersionMax="36" xr10:uidLastSave="{00000000-0000-0000-0000-000000000000}"/>
  <bookViews>
    <workbookView xWindow="32760" yWindow="165" windowWidth="15330" windowHeight="3900" tabRatio="615" xr2:uid="{00000000-000D-0000-FFFF-FFFF00000000}"/>
  </bookViews>
  <sheets>
    <sheet name="SBJ" sheetId="2" r:id="rId1"/>
  </sheets>
  <externalReferences>
    <externalReference r:id="rId2"/>
  </externalReferences>
  <definedNames>
    <definedName name="BSQ5_DECLARATION">#REF!</definedName>
    <definedName name="BSQ5_SA">#REF!</definedName>
    <definedName name="BSQ5_SB">#REF!</definedName>
    <definedName name="BSQ5_SUMMARY">#REF!</definedName>
    <definedName name="CBM10_DECLARATION">#REF!</definedName>
    <definedName name="CBM10_DEPOSITS">#REF!</definedName>
    <definedName name="CBM10_LOANS">#REF!</definedName>
    <definedName name="CBM16_DECLARATION">#REF!</definedName>
    <definedName name="CBM16_SEC_A">#REF!</definedName>
    <definedName name="CBM16_SEC_B">#REF!</definedName>
    <definedName name="CBM16_SEC_C">#REF!</definedName>
    <definedName name="CBM9_DECLARATION">#REF!</definedName>
    <definedName name="CBM9_DEPOSITS">#REF!</definedName>
    <definedName name="CBM9_LOANS">#REF!</definedName>
    <definedName name="FIM13_DECLARATION" localSheetId="0">[1]FIM13!#REF!</definedName>
    <definedName name="FIM13_DECLARATION">[1]FIM13!#REF!</definedName>
    <definedName name="_xlnm.Print_Area" localSheetId="0">SBJ!$A$1:$I$102</definedName>
    <definedName name="_xlnm.Print_Titles" localSheetId="0">SBJ!$1:$2</definedName>
  </definedNames>
  <calcPr calcId="191029"/>
</workbook>
</file>

<file path=xl/calcChain.xml><?xml version="1.0" encoding="utf-8"?>
<calcChain xmlns="http://schemas.openxmlformats.org/spreadsheetml/2006/main">
  <c r="H11" i="2" l="1"/>
  <c r="I11" i="2" s="1"/>
  <c r="H12" i="2"/>
  <c r="I12" i="2" s="1"/>
  <c r="H10" i="2"/>
  <c r="I10" i="2" s="1"/>
  <c r="F8" i="2"/>
  <c r="G8" i="2" s="1"/>
  <c r="I88" i="2"/>
  <c r="H88" i="2"/>
  <c r="I84" i="2"/>
  <c r="H84" i="2"/>
  <c r="H78" i="2"/>
  <c r="H77" i="2"/>
  <c r="I74" i="2"/>
  <c r="I73" i="2"/>
  <c r="H74" i="2"/>
  <c r="H73" i="2"/>
  <c r="H70" i="2"/>
  <c r="I70" i="2" s="1"/>
  <c r="H69" i="2"/>
  <c r="I69" i="2" s="1"/>
  <c r="F28" i="2"/>
  <c r="F18" i="2"/>
  <c r="F88" i="2"/>
  <c r="G88" i="2" s="1"/>
  <c r="F87" i="2"/>
  <c r="G87" i="2" s="1"/>
  <c r="F84" i="2"/>
  <c r="G84" i="2" s="1"/>
  <c r="F78" i="2"/>
  <c r="G78" i="2" s="1"/>
  <c r="F77" i="2"/>
  <c r="G77" i="2" s="1"/>
  <c r="F74" i="2"/>
  <c r="G74" i="2" s="1"/>
  <c r="F73" i="2"/>
  <c r="G73" i="2" s="1"/>
  <c r="F70" i="2"/>
  <c r="G70" i="2" s="1"/>
  <c r="F69" i="2"/>
  <c r="G69" i="2" s="1"/>
  <c r="F55" i="2"/>
  <c r="F50" i="2"/>
  <c r="G50" i="2" s="1"/>
  <c r="F48" i="2"/>
  <c r="G48" i="2" s="1"/>
  <c r="F42" i="2"/>
  <c r="G42" i="2" s="1"/>
  <c r="F39" i="2"/>
  <c r="G39" i="2" s="1"/>
  <c r="F37" i="2"/>
  <c r="G37" i="2" s="1"/>
  <c r="F35" i="2"/>
  <c r="G35" i="2" s="1"/>
  <c r="F32" i="2"/>
  <c r="G32" i="2" s="1"/>
  <c r="F23" i="2"/>
  <c r="G23" i="2" s="1"/>
  <c r="F19" i="2"/>
  <c r="G19" i="2" s="1"/>
  <c r="G18" i="2"/>
  <c r="F15" i="2"/>
  <c r="G15" i="2" s="1"/>
  <c r="F14" i="2"/>
  <c r="G14" i="2" s="1"/>
  <c r="F12" i="2"/>
  <c r="G12" i="2" s="1"/>
  <c r="F11" i="2"/>
  <c r="G11" i="2" s="1"/>
  <c r="F10" i="2"/>
  <c r="G10" i="2" s="1"/>
  <c r="F94" i="2"/>
</calcChain>
</file>

<file path=xl/sharedStrings.xml><?xml version="1.0" encoding="utf-8"?>
<sst xmlns="http://schemas.openxmlformats.org/spreadsheetml/2006/main" count="386" uniqueCount="217">
  <si>
    <t>SERVICES</t>
  </si>
  <si>
    <t>Interim Statement</t>
  </si>
  <si>
    <t>Cheque Returned NSF</t>
  </si>
  <si>
    <t>Free</t>
  </si>
  <si>
    <t>N/A</t>
  </si>
  <si>
    <t>Minimum Monthly Service Charge</t>
  </si>
  <si>
    <t>Charge per Entry/Cheque</t>
  </si>
  <si>
    <t>Stop Payment/Cancellation Order:</t>
  </si>
  <si>
    <t>Local Cheque</t>
  </si>
  <si>
    <t>Foreign Cheque</t>
  </si>
  <si>
    <t>Dormant Account Fee (per annum)</t>
  </si>
  <si>
    <t>In-branch Withdrawal Transaction Fee</t>
  </si>
  <si>
    <t xml:space="preserve"> Inward</t>
  </si>
  <si>
    <t>Outward</t>
  </si>
  <si>
    <t>Automated Banking Machine (ABM)</t>
  </si>
  <si>
    <t>4.1.1</t>
  </si>
  <si>
    <t>4.1.1.1</t>
  </si>
  <si>
    <t xml:space="preserve">      Withdrawal</t>
  </si>
  <si>
    <t>4.1.1.2</t>
  </si>
  <si>
    <t xml:space="preserve">      Enquiry</t>
  </si>
  <si>
    <t>4.1.1.3</t>
  </si>
  <si>
    <t xml:space="preserve">      Transfer </t>
  </si>
  <si>
    <t>4.1.1.4</t>
  </si>
  <si>
    <t xml:space="preserve">      Declined</t>
  </si>
  <si>
    <t>4.1.1.5</t>
  </si>
  <si>
    <t xml:space="preserve">      Statement</t>
  </si>
  <si>
    <t>4.1.2</t>
  </si>
  <si>
    <t>4.1.2.1</t>
  </si>
  <si>
    <t>4.1.2.2</t>
  </si>
  <si>
    <t>4.1.2.3</t>
  </si>
  <si>
    <t xml:space="preserve">     Transfer </t>
  </si>
  <si>
    <t>4.1.2.4</t>
  </si>
  <si>
    <t>4.1.2.5</t>
  </si>
  <si>
    <t>Internet Banking:</t>
  </si>
  <si>
    <t>Deposit Wallets (range of rental charges per annum)</t>
  </si>
  <si>
    <t>Safety Deposit Boxes (range of rental charges per annum)</t>
  </si>
  <si>
    <t>Annual Renewal Fee</t>
  </si>
  <si>
    <t>Annual Membership Fee:</t>
  </si>
  <si>
    <t>7.1.1</t>
  </si>
  <si>
    <t>7.1.2</t>
  </si>
  <si>
    <t>7.1.3</t>
  </si>
  <si>
    <t xml:space="preserve">      Other</t>
  </si>
  <si>
    <t>Cash Advance Charge:</t>
  </si>
  <si>
    <t>7.2.1</t>
  </si>
  <si>
    <t>7.2.2</t>
  </si>
  <si>
    <t>7.2.3</t>
  </si>
  <si>
    <t>Late Payment Charge:</t>
  </si>
  <si>
    <t>7.3.1</t>
  </si>
  <si>
    <t>7.3.2</t>
  </si>
  <si>
    <t>7.3.3</t>
  </si>
  <si>
    <t>Overlimit Charge:</t>
  </si>
  <si>
    <t>7.4.1</t>
  </si>
  <si>
    <t>7.4.2</t>
  </si>
  <si>
    <t>7.4.3</t>
  </si>
  <si>
    <t>Replacement Card Fee:</t>
  </si>
  <si>
    <t>7.5.1</t>
  </si>
  <si>
    <t>7.5.2</t>
  </si>
  <si>
    <t>7.5.3</t>
  </si>
  <si>
    <t>Foreign Cheque negotiated</t>
  </si>
  <si>
    <t>Foreign Draft (sold)</t>
  </si>
  <si>
    <t>Money Order</t>
  </si>
  <si>
    <t>Standing Order</t>
  </si>
  <si>
    <t>Certification of Account Bal./Reference Letter</t>
  </si>
  <si>
    <t>Voucher Search</t>
  </si>
  <si>
    <t>8.3.1</t>
  </si>
  <si>
    <t>8.3.2</t>
  </si>
  <si>
    <t xml:space="preserve">      Deposit</t>
  </si>
  <si>
    <t>4.1.1.6</t>
  </si>
  <si>
    <t>4.1.2.6</t>
  </si>
  <si>
    <t>Manager's Cheque:</t>
  </si>
  <si>
    <t>(i).</t>
  </si>
  <si>
    <t xml:space="preserve">(ii) </t>
  </si>
  <si>
    <t xml:space="preserve">(iii) </t>
  </si>
  <si>
    <t>Using Own Machine:</t>
  </si>
  <si>
    <t>Using Other Machines:</t>
  </si>
  <si>
    <t>Personal</t>
  </si>
  <si>
    <t>Notes:</t>
  </si>
  <si>
    <t xml:space="preserve">    Own Bank </t>
  </si>
  <si>
    <t xml:space="preserve">    Other Banks' Cheque</t>
  </si>
  <si>
    <t>Cheque Encashment Fee:</t>
  </si>
  <si>
    <t>Minimum Balance Fees (also state threshold)</t>
  </si>
  <si>
    <t>Overrun/ Over Limit Fee</t>
  </si>
  <si>
    <t>8.7.1</t>
  </si>
  <si>
    <t>8.7.2</t>
  </si>
  <si>
    <r>
      <rPr>
        <b/>
        <sz val="16"/>
        <rFont val="Arial"/>
        <family val="2"/>
      </rPr>
      <t>Source:</t>
    </r>
    <r>
      <rPr>
        <sz val="16"/>
        <rFont val="Arial"/>
        <family val="2"/>
      </rPr>
      <t xml:space="preserve">    Information submitted to the Bank of Jamaica by the Commercial Bank as at 31 December of the respective years. </t>
    </r>
  </si>
  <si>
    <t>Fees and Charges reflect a sample of the fees applicable to the bank's products / services, and are not to be interpreted as an exhaustive list.</t>
  </si>
  <si>
    <t>Fees and Charges include applicable taxes.</t>
  </si>
  <si>
    <t>N/A - Service not applicable to institution.</t>
  </si>
  <si>
    <t xml:space="preserve">(iv) </t>
  </si>
  <si>
    <t>Transfer Between Accounts:</t>
  </si>
  <si>
    <t xml:space="preserve">    Within Deposit-Taking Institution</t>
  </si>
  <si>
    <t xml:space="preserve">    To Third Party Deposit-Taking Institution</t>
  </si>
  <si>
    <t>Duplicate/Replacement Statement</t>
  </si>
  <si>
    <t xml:space="preserve">TELEGRAPHIC TRANSFER OF FUNDS </t>
  </si>
  <si>
    <t xml:space="preserve">E-BANKING </t>
  </si>
  <si>
    <t>Replacement Debit Card</t>
  </si>
  <si>
    <t>4.4.1</t>
  </si>
  <si>
    <t>4.4.1.1</t>
  </si>
  <si>
    <t xml:space="preserve">     Enquiry </t>
  </si>
  <si>
    <t>4.4.1.2</t>
  </si>
  <si>
    <t xml:space="preserve">DEPOSITORY SERVICES </t>
  </si>
  <si>
    <t>Commitment/Acceptance Fee</t>
  </si>
  <si>
    <t>Late Payment/ Penalty  Fee</t>
  </si>
  <si>
    <t xml:space="preserve">CREDIT CARD SERVICES </t>
  </si>
  <si>
    <t xml:space="preserve">MISCELLANEOUS CHARGES </t>
  </si>
  <si>
    <t xml:space="preserve">     Bank Customer</t>
  </si>
  <si>
    <t xml:space="preserve">     Non-bank Customer</t>
  </si>
  <si>
    <t>Bill Payment Services:</t>
  </si>
  <si>
    <t xml:space="preserve">     In-branch</t>
  </si>
  <si>
    <t xml:space="preserve">     Internet </t>
  </si>
  <si>
    <t xml:space="preserve">A 100% increase and above represents either a doubling of the particular fee or charge, or instances where the fee or charge is being introduced or re-introduced after a period of discontinuation. </t>
  </si>
  <si>
    <t xml:space="preserve">      Other </t>
  </si>
  <si>
    <t>Guarantees/Indemnities</t>
  </si>
  <si>
    <t>Letter of Undertaking</t>
  </si>
  <si>
    <r>
      <t xml:space="preserve">CURRENT ACCOUNTS </t>
    </r>
    <r>
      <rPr>
        <b/>
        <i/>
        <sz val="14"/>
        <color indexed="12"/>
        <rFont val="Arial"/>
        <family val="2"/>
      </rPr>
      <t>(Pesonal)</t>
    </r>
  </si>
  <si>
    <t>1.4.1</t>
  </si>
  <si>
    <t>1.4.2</t>
  </si>
  <si>
    <t>1.8.1</t>
  </si>
  <si>
    <t>1.8.2</t>
  </si>
  <si>
    <r>
      <t xml:space="preserve">SAVINGS ACCOUNTS </t>
    </r>
    <r>
      <rPr>
        <b/>
        <i/>
        <sz val="14"/>
        <color indexed="12"/>
        <rFont val="Arial"/>
        <family val="2"/>
      </rPr>
      <t>(Personal)</t>
    </r>
  </si>
  <si>
    <t>In-branch Deposit Transaction Fee</t>
  </si>
  <si>
    <t xml:space="preserve">   Point of Sale Transactions</t>
  </si>
  <si>
    <t>Funds Transfer</t>
  </si>
  <si>
    <t>4.4.1.2.1</t>
  </si>
  <si>
    <t>Own Bank</t>
  </si>
  <si>
    <t>4.4.1.2.2</t>
  </si>
  <si>
    <t>Third Party</t>
  </si>
  <si>
    <r>
      <t xml:space="preserve">LOANS AND DISCOUNTS </t>
    </r>
    <r>
      <rPr>
        <b/>
        <i/>
        <sz val="14"/>
        <color indexed="12"/>
        <rFont val="Arial"/>
        <family val="2"/>
      </rPr>
      <t>(Personal)</t>
    </r>
  </si>
  <si>
    <t>8.11.1</t>
  </si>
  <si>
    <t>8.11.2</t>
  </si>
  <si>
    <t>$460.00 - In branch (sending  instructions via email /letter)</t>
  </si>
  <si>
    <t>$2,330.00 - $14,562.50</t>
  </si>
  <si>
    <t>interest charged on outstanding payment at the contracted loan rate</t>
  </si>
  <si>
    <t>$10,000.00 One time set up fee/cash handling fees apply</t>
  </si>
  <si>
    <t>USD 16.00</t>
  </si>
  <si>
    <t>USD 20.00</t>
  </si>
  <si>
    <t>USD 25.00 - USD 36.00</t>
  </si>
  <si>
    <t>$315.00 plus cost of managers cheque/RTGS/ACH</t>
  </si>
  <si>
    <t xml:space="preserve">Free </t>
  </si>
  <si>
    <t>$20.00 - $200.00 ACH or RTGS</t>
  </si>
  <si>
    <t>J$ Min 0.87%; Max- 4.0% of loan amount depending on loan type (cash secured, unsecured, auto or mortgages)</t>
  </si>
  <si>
    <t>2.33% of loan amount</t>
  </si>
  <si>
    <t>$1,398.00; Maximum - 48.0%of loan amount</t>
  </si>
  <si>
    <t xml:space="preserve">      Visa  </t>
  </si>
  <si>
    <t xml:space="preserve">      Mastercard </t>
  </si>
  <si>
    <t xml:space="preserve">      Visa </t>
  </si>
  <si>
    <t>1 unit of currency per transaction +  stamp duty</t>
  </si>
  <si>
    <t>$2,500.00 for first hour; plus $950.00 per hour after</t>
  </si>
  <si>
    <t>$250.00 (non-clients)</t>
  </si>
  <si>
    <t>Advantage Savings $350.00;             Prime Chequing $1,000.00</t>
  </si>
  <si>
    <t>Free - Prime Chequing;                 Advantage Savings $80.00</t>
  </si>
  <si>
    <t>$12.87 - $16.00</t>
  </si>
  <si>
    <t>December 2020 (J$)</t>
  </si>
  <si>
    <t>7.90% - 9.63% of advance amount</t>
  </si>
  <si>
    <t>Considered a deposit to account</t>
  </si>
  <si>
    <t>December 2021 (J$)</t>
  </si>
  <si>
    <t>J$ Value Change                            '20 -'21</t>
  </si>
  <si>
    <t>% Change                                         '20 -'21</t>
  </si>
  <si>
    <t>$575.00 - In branch (sending  instructions via email /letter)</t>
  </si>
  <si>
    <t>USD 15.79</t>
  </si>
  <si>
    <t>USD 24.68 - USD 35.54</t>
  </si>
  <si>
    <t>$16.28 - $17.77</t>
  </si>
  <si>
    <t>$10,364.81 One time set up fee/cash handling fees apply</t>
  </si>
  <si>
    <t>$344.54 plus cost of managers cheque/RTGS/ACH</t>
  </si>
  <si>
    <t>$246.78 (non-clients)</t>
  </si>
  <si>
    <t>$2,961.37 - $8,884.12</t>
  </si>
  <si>
    <t>$2,467.81 - $19,742.49</t>
  </si>
  <si>
    <r>
      <t xml:space="preserve">(USD 0.32) </t>
    </r>
    <r>
      <rPr>
        <sz val="14"/>
        <color indexed="12"/>
        <rFont val="Arial"/>
        <family val="2"/>
      </rPr>
      <t>-</t>
    </r>
    <r>
      <rPr>
        <sz val="14"/>
        <color indexed="10"/>
        <rFont val="Arial"/>
        <family val="2"/>
      </rPr>
      <t xml:space="preserve"> (USD 0.46)</t>
    </r>
  </si>
  <si>
    <t>$3.41 - $1.77</t>
  </si>
  <si>
    <t>26% - 11%</t>
  </si>
  <si>
    <t>$2,300.00 - $14,375.00</t>
  </si>
  <si>
    <t>$1,381.98; Maximum - 48.0%of loan amount</t>
  </si>
  <si>
    <t>Minimum 1.5% and Maximum 3.495% of loan amount</t>
  </si>
  <si>
    <t>Minimum 0.5% and Maximum 2.04% of loan amount</t>
  </si>
  <si>
    <t>$789.71 - $2,467.81</t>
  </si>
  <si>
    <t>$89.71 - $1,767.81</t>
  </si>
  <si>
    <t>13% - 253%</t>
  </si>
  <si>
    <t>$2,467.81 for first hour; plus $950.00 per hour after</t>
  </si>
  <si>
    <t>$3.40 per $1,000; applied to the excess - over J$1,000,000.00 or US$1,500.00</t>
  </si>
  <si>
    <t>December 2022 (J$)</t>
  </si>
  <si>
    <t>Free - Prime Chequing;                 Advantage Savings $78.97 - $246.78</t>
  </si>
  <si>
    <t>$19.75 - $345.49 ACH or RTGS</t>
  </si>
  <si>
    <r>
      <rPr>
        <sz val="14"/>
        <color indexed="10"/>
        <rFont val="Arial"/>
        <family val="2"/>
      </rPr>
      <t>-1%</t>
    </r>
    <r>
      <rPr>
        <sz val="14"/>
        <color indexed="12"/>
        <rFont val="Arial"/>
        <family val="2"/>
      </rPr>
      <t xml:space="preserve"> </t>
    </r>
    <r>
      <rPr>
        <sz val="14"/>
        <rFont val="Arial"/>
        <family val="2"/>
      </rPr>
      <t>to 0%</t>
    </r>
  </si>
  <si>
    <r>
      <rPr>
        <sz val="14"/>
        <color indexed="10"/>
        <rFont val="Arial"/>
        <family val="2"/>
      </rPr>
      <t>($32.19)</t>
    </r>
    <r>
      <rPr>
        <sz val="14"/>
        <color indexed="12"/>
        <rFont val="Arial"/>
        <family val="2"/>
      </rPr>
      <t xml:space="preserve"> </t>
    </r>
    <r>
      <rPr>
        <sz val="14"/>
        <rFont val="Arial"/>
        <family val="2"/>
      </rPr>
      <t>- $0.00</t>
    </r>
  </si>
  <si>
    <r>
      <rPr>
        <sz val="14"/>
        <color indexed="10"/>
        <rFont val="Arial"/>
        <family val="2"/>
      </rPr>
      <t xml:space="preserve">-1% </t>
    </r>
    <r>
      <rPr>
        <sz val="14"/>
        <rFont val="Arial"/>
        <family val="2"/>
      </rPr>
      <t>to 208%</t>
    </r>
  </si>
  <si>
    <r>
      <rPr>
        <sz val="14"/>
        <color indexed="10"/>
        <rFont val="Arial"/>
        <family val="2"/>
      </rPr>
      <t>($0.25)</t>
    </r>
    <r>
      <rPr>
        <sz val="14"/>
        <rFont val="Arial"/>
        <family val="2"/>
      </rPr>
      <t xml:space="preserve"> - $145.49</t>
    </r>
  </si>
  <si>
    <r>
      <rPr>
        <sz val="14"/>
        <color indexed="10"/>
        <rFont val="Arial"/>
        <family val="2"/>
      </rPr>
      <t>-1%</t>
    </r>
    <r>
      <rPr>
        <sz val="14"/>
        <color indexed="12"/>
        <rFont val="Arial"/>
        <family val="2"/>
      </rPr>
      <t xml:space="preserve"> </t>
    </r>
    <r>
      <rPr>
        <sz val="14"/>
        <rFont val="Arial"/>
        <family val="2"/>
      </rPr>
      <t>to 73%</t>
    </r>
  </si>
  <si>
    <r>
      <rPr>
        <sz val="14"/>
        <color indexed="10"/>
        <rFont val="Arial"/>
        <family val="2"/>
      </rPr>
      <t>-1%</t>
    </r>
    <r>
      <rPr>
        <sz val="14"/>
        <color indexed="12"/>
        <rFont val="Arial"/>
        <family val="2"/>
      </rPr>
      <t xml:space="preserve">;                                              </t>
    </r>
    <r>
      <rPr>
        <sz val="14"/>
        <rFont val="Arial"/>
        <family val="2"/>
      </rPr>
      <t>Maximum - 0% of loan amount</t>
    </r>
  </si>
  <si>
    <t>J$ Value Change                            '21 -'22</t>
  </si>
  <si>
    <t>% Change                                         '21 -'22</t>
  </si>
  <si>
    <t>109.25 - $575.00</t>
  </si>
  <si>
    <t>$2,645.00 - $16,531.25</t>
  </si>
  <si>
    <t>$30.28 - $98.71</t>
  </si>
  <si>
    <r>
      <rPr>
        <sz val="14"/>
        <color indexed="10"/>
        <rFont val="Arial"/>
        <family val="2"/>
      </rPr>
      <t>$1.03</t>
    </r>
    <r>
      <rPr>
        <sz val="14"/>
        <rFont val="Arial"/>
        <family val="2"/>
      </rPr>
      <t xml:space="preserve"> - $166.78</t>
    </r>
  </si>
  <si>
    <t>38% - 40%</t>
  </si>
  <si>
    <t>$40.58 - $506.33</t>
  </si>
  <si>
    <t>59% -737%</t>
  </si>
  <si>
    <t>$2.70 per $1,000.00; applied to the excess over J$1,000,000.00                          or USD $1,500.00</t>
  </si>
  <si>
    <t>USD 19.75</t>
  </si>
  <si>
    <t>USD 13.80 - USD 19.75</t>
  </si>
  <si>
    <r>
      <rPr>
        <b/>
        <sz val="14"/>
        <color indexed="12"/>
        <rFont val="Arial"/>
        <family val="2"/>
      </rPr>
      <t>$1,150.00</t>
    </r>
    <r>
      <rPr>
        <sz val="14"/>
        <color indexed="12"/>
        <rFont val="Arial"/>
        <family val="2"/>
      </rPr>
      <t xml:space="preserve"> - In branch (sending  instructions via email /letter)</t>
    </r>
  </si>
  <si>
    <r>
      <t xml:space="preserve">Free - Prime Chequing;                 Advantage Savings </t>
    </r>
    <r>
      <rPr>
        <b/>
        <sz val="14"/>
        <color indexed="12"/>
        <rFont val="Arial"/>
        <family val="2"/>
      </rPr>
      <t>$109.25 - $345.49</t>
    </r>
  </si>
  <si>
    <r>
      <t xml:space="preserve">Advantage Savings $345.49;             Prime Chequing </t>
    </r>
    <r>
      <rPr>
        <b/>
        <sz val="14"/>
        <color indexed="12"/>
        <rFont val="Arial"/>
        <family val="2"/>
      </rPr>
      <t>$1,480.68</t>
    </r>
  </si>
  <si>
    <t>$345.00 - $2,156.25</t>
  </si>
  <si>
    <r>
      <rPr>
        <b/>
        <sz val="14"/>
        <color indexed="12"/>
        <rFont val="Arial"/>
        <family val="2"/>
      </rPr>
      <t>$3.91</t>
    </r>
    <r>
      <rPr>
        <sz val="14"/>
        <color indexed="12"/>
        <rFont val="Arial"/>
        <family val="2"/>
      </rPr>
      <t xml:space="preserve"> per $1,000; applied to the excess - over J$1,000,000.00 or US$1,500.00</t>
    </r>
  </si>
  <si>
    <r>
      <t xml:space="preserve">$2,467.81 - </t>
    </r>
    <r>
      <rPr>
        <b/>
        <sz val="14"/>
        <color indexed="12"/>
        <rFont val="Arial"/>
        <family val="2"/>
      </rPr>
      <t>$22,800.00</t>
    </r>
  </si>
  <si>
    <r>
      <t xml:space="preserve">$0.00 - </t>
    </r>
    <r>
      <rPr>
        <b/>
        <sz val="14"/>
        <color indexed="12"/>
        <rFont val="Arial"/>
        <family val="2"/>
      </rPr>
      <t>$3,057.51</t>
    </r>
  </si>
  <si>
    <r>
      <t xml:space="preserve">0% - </t>
    </r>
    <r>
      <rPr>
        <b/>
        <sz val="14"/>
        <color indexed="12"/>
        <rFont val="Arial"/>
        <family val="2"/>
      </rPr>
      <t>16%</t>
    </r>
  </si>
  <si>
    <t xml:space="preserve"> </t>
  </si>
  <si>
    <r>
      <rPr>
        <sz val="14"/>
        <color indexed="10"/>
        <rFont val="Arial"/>
        <family val="2"/>
      </rPr>
      <t xml:space="preserve">($4.51) </t>
    </r>
    <r>
      <rPr>
        <sz val="14"/>
        <color rgb="FF0070C0"/>
        <rFont val="Arial"/>
        <family val="2"/>
      </rPr>
      <t>-</t>
    </r>
    <r>
      <rPr>
        <sz val="14"/>
        <color indexed="12"/>
        <rFont val="Arial"/>
        <family val="2"/>
      </rPr>
      <t xml:space="preserve"> </t>
    </r>
    <r>
      <rPr>
        <b/>
        <sz val="14"/>
        <color indexed="12"/>
        <rFont val="Arial"/>
        <family val="2"/>
      </rPr>
      <t>$480.68</t>
    </r>
  </si>
  <si>
    <r>
      <t xml:space="preserve"> </t>
    </r>
    <r>
      <rPr>
        <sz val="14"/>
        <color rgb="FFFF0000"/>
        <rFont val="Arial"/>
        <family val="2"/>
      </rPr>
      <t>-1</t>
    </r>
    <r>
      <rPr>
        <sz val="14"/>
        <color indexed="10"/>
        <rFont val="Arial"/>
        <family val="2"/>
      </rPr>
      <t>%</t>
    </r>
    <r>
      <rPr>
        <sz val="14"/>
        <color rgb="FF0070C0"/>
        <rFont val="Arial"/>
        <family val="2"/>
      </rPr>
      <t xml:space="preserve"> - </t>
    </r>
    <r>
      <rPr>
        <b/>
        <sz val="14"/>
        <color indexed="12"/>
        <rFont val="Arial"/>
        <family val="2"/>
      </rPr>
      <t>48%</t>
    </r>
  </si>
  <si>
    <r>
      <rPr>
        <sz val="14"/>
        <color indexed="10"/>
        <rFont val="Arial"/>
        <family val="2"/>
      </rPr>
      <t xml:space="preserve">(USD 5.95) </t>
    </r>
    <r>
      <rPr>
        <sz val="14"/>
        <color indexed="12"/>
        <rFont val="Arial"/>
        <family val="2"/>
      </rPr>
      <t>- USD 0.00</t>
    </r>
  </si>
  <si>
    <r>
      <t xml:space="preserve">-1% </t>
    </r>
    <r>
      <rPr>
        <sz val="14"/>
        <rFont val="Arial"/>
        <family val="2"/>
      </rPr>
      <t xml:space="preserve">to </t>
    </r>
    <r>
      <rPr>
        <sz val="14"/>
        <color rgb="FFFF0000"/>
        <rFont val="Arial"/>
        <family val="2"/>
      </rPr>
      <t>-1%</t>
    </r>
  </si>
  <si>
    <r>
      <t>($30.00)</t>
    </r>
    <r>
      <rPr>
        <sz val="14"/>
        <color indexed="12"/>
        <rFont val="Arial"/>
        <family val="2"/>
      </rPr>
      <t xml:space="preserve"> </t>
    </r>
    <r>
      <rPr>
        <sz val="14"/>
        <rFont val="Arial"/>
        <family val="2"/>
      </rPr>
      <t xml:space="preserve">- </t>
    </r>
    <r>
      <rPr>
        <sz val="14"/>
        <color rgb="FFFF0000"/>
        <rFont val="Arial"/>
        <family val="2"/>
      </rPr>
      <t>($187.50)</t>
    </r>
  </si>
  <si>
    <r>
      <rPr>
        <sz val="14"/>
        <color rgb="FFFF0000"/>
        <rFont val="Arial"/>
        <family val="2"/>
      </rPr>
      <t>(USD 30%)</t>
    </r>
    <r>
      <rPr>
        <sz val="14"/>
        <color rgb="FF0221BE"/>
        <rFont val="Arial"/>
        <family val="2"/>
      </rPr>
      <t xml:space="preserve"> - USD 0%</t>
    </r>
  </si>
  <si>
    <t>Annual/Y-T-D CHANGES</t>
  </si>
  <si>
    <t>FEES AND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</si>
</sst>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_);[Red]\(&quot;$&quot;#,##0.00\)"/>
    <numFmt numFmtId="165" formatCode="0.0"/>
    <numFmt numFmtId="166" formatCode="yyyy\ mm\ dd"/>
    <numFmt numFmtId="167" formatCode="&quot;$&quot;#,##0.00"/>
    <numFmt numFmtId="168" formatCode="&quot;$&quot;#,##0.00;[Red]&quot;$&quot;#,##0.00"/>
    <numFmt numFmtId="169" formatCode="[$USD]\ #,##0.00"/>
    <numFmt numFmtId="170" formatCode="[$USD]\ #,##0.00_);[Red]\([$USD]\ #,##0.00\)"/>
  </numFmts>
  <fonts count="2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i/>
      <sz val="14"/>
      <color indexed="12"/>
      <name val="Arial"/>
      <family val="2"/>
    </font>
    <font>
      <sz val="14"/>
      <color indexed="10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b/>
      <i/>
      <sz val="16"/>
      <color theme="9" tint="-0.249977111117893"/>
      <name val="Arial"/>
      <family val="2"/>
    </font>
    <font>
      <b/>
      <i/>
      <sz val="16"/>
      <color rgb="FF6600FF"/>
      <name val="Arial"/>
      <family val="2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rgb="FF0000FF"/>
      <name val="Arial"/>
      <family val="2"/>
    </font>
    <font>
      <b/>
      <sz val="14"/>
      <color rgb="FF0221BE"/>
      <name val="Arial"/>
      <family val="2"/>
    </font>
    <font>
      <sz val="14"/>
      <color rgb="FF0221BE"/>
      <name val="Arial"/>
      <family val="2"/>
    </font>
    <font>
      <sz val="14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72">
    <xf numFmtId="0" fontId="0" fillId="0" borderId="0" xfId="0"/>
    <xf numFmtId="165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wrapText="1" indent="2"/>
    </xf>
    <xf numFmtId="0" fontId="5" fillId="0" borderId="1" xfId="0" applyFont="1" applyBorder="1" applyAlignment="1">
      <alignment horizontal="left" indent="2"/>
    </xf>
    <xf numFmtId="167" fontId="7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/>
    <xf numFmtId="165" fontId="5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Fill="1" applyBorder="1" applyAlignment="1">
      <alignment horizontal="left" wrapText="1" indent="1"/>
    </xf>
    <xf numFmtId="0" fontId="8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Fill="1" applyBorder="1"/>
    <xf numFmtId="166" fontId="5" fillId="0" borderId="0" xfId="0" applyNumberFormat="1" applyFont="1" applyBorder="1"/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166" fontId="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4" fontId="15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167" fontId="15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indent="2"/>
    </xf>
    <xf numFmtId="0" fontId="10" fillId="0" borderId="0" xfId="0" applyFont="1" applyBorder="1"/>
    <xf numFmtId="0" fontId="10" fillId="0" borderId="0" xfId="0" applyFont="1"/>
    <xf numFmtId="166" fontId="10" fillId="0" borderId="0" xfId="0" applyNumberFormat="1" applyFont="1" applyFill="1" applyBorder="1" applyAlignment="1">
      <alignment horizontal="left"/>
    </xf>
    <xf numFmtId="166" fontId="10" fillId="0" borderId="0" xfId="0" applyNumberFormat="1" applyFont="1" applyFill="1" applyBorder="1" applyAlignment="1"/>
    <xf numFmtId="0" fontId="10" fillId="0" borderId="0" xfId="0" quotePrefix="1" applyFont="1" applyBorder="1"/>
    <xf numFmtId="4" fontId="15" fillId="2" borderId="1" xfId="0" applyNumberFormat="1" applyFont="1" applyFill="1" applyBorder="1" applyAlignment="1">
      <alignment horizontal="center"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4" fillId="0" borderId="1" xfId="0" applyFont="1" applyFill="1" applyBorder="1" applyAlignment="1">
      <alignment horizontal="left" wrapText="1" indent="1"/>
    </xf>
    <xf numFmtId="9" fontId="16" fillId="0" borderId="1" xfId="0" quotePrefix="1" applyNumberFormat="1" applyFont="1" applyFill="1" applyBorder="1" applyAlignment="1">
      <alignment horizontal="center" wrapText="1"/>
    </xf>
    <xf numFmtId="164" fontId="16" fillId="0" borderId="1" xfId="0" applyNumberFormat="1" applyFont="1" applyFill="1" applyBorder="1" applyAlignment="1">
      <alignment horizontal="center" wrapText="1"/>
    </xf>
    <xf numFmtId="167" fontId="16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167" fontId="15" fillId="0" borderId="1" xfId="0" applyNumberFormat="1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center" wrapText="1"/>
    </xf>
    <xf numFmtId="167" fontId="15" fillId="2" borderId="1" xfId="0" applyNumberFormat="1" applyFont="1" applyFill="1" applyBorder="1" applyAlignment="1">
      <alignment horizontal="center"/>
    </xf>
    <xf numFmtId="169" fontId="15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indent="2"/>
    </xf>
    <xf numFmtId="0" fontId="17" fillId="0" borderId="0" xfId="0" applyFont="1" applyBorder="1" applyAlignment="1"/>
    <xf numFmtId="0" fontId="10" fillId="0" borderId="0" xfId="0" applyFont="1" applyAlignment="1"/>
    <xf numFmtId="0" fontId="17" fillId="0" borderId="0" xfId="0" applyFont="1" applyBorder="1"/>
    <xf numFmtId="166" fontId="17" fillId="0" borderId="0" xfId="0" applyNumberFormat="1" applyFont="1" applyBorder="1"/>
    <xf numFmtId="0" fontId="10" fillId="0" borderId="0" xfId="0" applyFont="1" applyAlignment="1">
      <alignment wrapText="1"/>
    </xf>
    <xf numFmtId="0" fontId="4" fillId="0" borderId="1" xfId="0" applyFont="1" applyFill="1" applyBorder="1" applyAlignment="1">
      <alignment horizontal="left" indent="1"/>
    </xf>
    <xf numFmtId="0" fontId="5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indent="1"/>
    </xf>
    <xf numFmtId="0" fontId="6" fillId="0" borderId="1" xfId="0" applyFont="1" applyBorder="1" applyAlignment="1">
      <alignment horizontal="left"/>
    </xf>
    <xf numFmtId="0" fontId="18" fillId="0" borderId="0" xfId="0" applyFont="1" applyAlignment="1"/>
    <xf numFmtId="0" fontId="15" fillId="2" borderId="1" xfId="0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center"/>
    </xf>
    <xf numFmtId="4" fontId="15" fillId="2" borderId="1" xfId="1" applyNumberFormat="1" applyFont="1" applyFill="1" applyBorder="1" applyAlignment="1" applyProtection="1">
      <alignment horizontal="center"/>
    </xf>
    <xf numFmtId="1" fontId="15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indent="3"/>
    </xf>
    <xf numFmtId="164" fontId="15" fillId="0" borderId="1" xfId="0" applyNumberFormat="1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/>
    <xf numFmtId="4" fontId="15" fillId="3" borderId="1" xfId="0" applyNumberFormat="1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wrapText="1"/>
    </xf>
    <xf numFmtId="15" fontId="15" fillId="3" borderId="1" xfId="0" applyNumberFormat="1" applyFont="1" applyFill="1" applyBorder="1"/>
    <xf numFmtId="166" fontId="15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0" fontId="15" fillId="3" borderId="1" xfId="0" applyFont="1" applyFill="1" applyBorder="1"/>
    <xf numFmtId="4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9" fontId="16" fillId="0" borderId="1" xfId="0" quotePrefix="1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wrapText="1"/>
    </xf>
    <xf numFmtId="9" fontId="7" fillId="0" borderId="1" xfId="0" quotePrefix="1" applyNumberFormat="1" applyFont="1" applyFill="1" applyBorder="1" applyAlignment="1">
      <alignment horizontal="center" wrapText="1"/>
    </xf>
    <xf numFmtId="0" fontId="19" fillId="3" borderId="1" xfId="0" applyFont="1" applyFill="1" applyBorder="1" applyAlignment="1"/>
    <xf numFmtId="9" fontId="20" fillId="0" borderId="1" xfId="0" quotePrefix="1" applyNumberFormat="1" applyFont="1" applyFill="1" applyBorder="1" applyAlignment="1">
      <alignment horizontal="center" wrapText="1"/>
    </xf>
    <xf numFmtId="9" fontId="20" fillId="0" borderId="1" xfId="0" applyNumberFormat="1" applyFont="1" applyFill="1" applyBorder="1" applyAlignment="1">
      <alignment horizontal="center" wrapText="1"/>
    </xf>
    <xf numFmtId="9" fontId="20" fillId="0" borderId="1" xfId="0" applyNumberFormat="1" applyFont="1" applyFill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 wrapText="1"/>
    </xf>
    <xf numFmtId="170" fontId="20" fillId="0" borderId="1" xfId="0" applyNumberFormat="1" applyFont="1" applyFill="1" applyBorder="1" applyAlignment="1">
      <alignment horizontal="center" wrapText="1"/>
    </xf>
    <xf numFmtId="169" fontId="20" fillId="0" borderId="1" xfId="0" applyNumberFormat="1" applyFont="1" applyFill="1" applyBorder="1" applyAlignment="1">
      <alignment horizontal="center" wrapText="1"/>
    </xf>
    <xf numFmtId="167" fontId="20" fillId="0" borderId="1" xfId="0" applyNumberFormat="1" applyFont="1" applyFill="1" applyBorder="1" applyAlignment="1">
      <alignment horizontal="center"/>
    </xf>
    <xf numFmtId="9" fontId="20" fillId="0" borderId="1" xfId="2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>
      <alignment horizontal="left" wrapText="1" indent="2"/>
    </xf>
    <xf numFmtId="4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15" fontId="5" fillId="3" borderId="1" xfId="0" applyNumberFormat="1" applyFont="1" applyFill="1" applyBorder="1"/>
    <xf numFmtId="166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/>
    </xf>
    <xf numFmtId="168" fontId="5" fillId="0" borderId="1" xfId="0" applyNumberFormat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 wrapText="1"/>
    </xf>
    <xf numFmtId="167" fontId="5" fillId="0" borderId="1" xfId="0" applyNumberFormat="1" applyFont="1" applyFill="1" applyBorder="1" applyAlignment="1">
      <alignment horizontal="center" wrapText="1"/>
    </xf>
    <xf numFmtId="9" fontId="5" fillId="0" borderId="1" xfId="0" quotePrefix="1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169" fontId="5" fillId="0" borderId="1" xfId="0" applyNumberFormat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9" fontId="5" fillId="0" borderId="1" xfId="0" quotePrefix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6" fontId="19" fillId="3" borderId="1" xfId="0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166" fontId="21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>
      <alignment horizontal="center"/>
    </xf>
    <xf numFmtId="0" fontId="16" fillId="0" borderId="1" xfId="0" quotePrefix="1" applyFont="1" applyFill="1" applyBorder="1" applyAlignment="1">
      <alignment horizontal="center" wrapText="1"/>
    </xf>
    <xf numFmtId="4" fontId="5" fillId="0" borderId="1" xfId="1" applyNumberFormat="1" applyFont="1" applyFill="1" applyBorder="1" applyAlignment="1" applyProtection="1">
      <alignment horizontal="center"/>
    </xf>
    <xf numFmtId="0" fontId="22" fillId="3" borderId="1" xfId="0" applyFont="1" applyFill="1" applyBorder="1" applyAlignment="1">
      <alignment horizontal="center" wrapText="1"/>
    </xf>
    <xf numFmtId="167" fontId="23" fillId="0" borderId="1" xfId="0" applyNumberFormat="1" applyFont="1" applyFill="1" applyBorder="1" applyAlignment="1">
      <alignment horizontal="center" wrapText="1"/>
    </xf>
    <xf numFmtId="4" fontId="23" fillId="3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left" wrapText="1"/>
    </xf>
    <xf numFmtId="15" fontId="23" fillId="3" borderId="1" xfId="0" applyNumberFormat="1" applyFont="1" applyFill="1" applyBorder="1"/>
    <xf numFmtId="166" fontId="23" fillId="3" borderId="1" xfId="0" applyNumberFormat="1" applyFont="1" applyFill="1" applyBorder="1" applyAlignment="1" applyProtection="1">
      <alignment horizontal="center"/>
      <protection locked="0"/>
    </xf>
    <xf numFmtId="4" fontId="23" fillId="3" borderId="1" xfId="0" applyNumberFormat="1" applyFont="1" applyFill="1" applyBorder="1" applyAlignment="1" applyProtection="1">
      <alignment horizontal="center"/>
      <protection locked="0"/>
    </xf>
    <xf numFmtId="0" fontId="23" fillId="3" borderId="1" xfId="0" applyFont="1" applyFill="1" applyBorder="1"/>
    <xf numFmtId="4" fontId="23" fillId="3" borderId="1" xfId="0" applyNumberFormat="1" applyFont="1" applyFill="1" applyBorder="1"/>
    <xf numFmtId="4" fontId="23" fillId="3" borderId="1" xfId="0" applyNumberFormat="1" applyFont="1" applyFill="1" applyBorder="1" applyAlignment="1">
      <alignment horizontal="center"/>
    </xf>
    <xf numFmtId="9" fontId="23" fillId="0" borderId="1" xfId="0" applyNumberFormat="1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left"/>
    </xf>
    <xf numFmtId="4" fontId="16" fillId="0" borderId="1" xfId="0" applyNumberFormat="1" applyFont="1" applyFill="1" applyBorder="1" applyAlignment="1">
      <alignment horizontal="center" wrapText="1"/>
    </xf>
    <xf numFmtId="1" fontId="16" fillId="0" borderId="1" xfId="0" applyNumberFormat="1" applyFont="1" applyFill="1" applyBorder="1" applyAlignment="1">
      <alignment horizontal="center" wrapText="1"/>
    </xf>
    <xf numFmtId="9" fontId="21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 wrapText="1"/>
    </xf>
    <xf numFmtId="9" fontId="16" fillId="0" borderId="1" xfId="0" applyNumberFormat="1" applyFont="1" applyFill="1" applyBorder="1" applyAlignment="1">
      <alignment horizontal="center" wrapText="1"/>
    </xf>
    <xf numFmtId="164" fontId="21" fillId="0" borderId="1" xfId="0" applyNumberFormat="1" applyFont="1" applyFill="1" applyBorder="1" applyAlignment="1">
      <alignment horizontal="center" wrapText="1"/>
    </xf>
    <xf numFmtId="167" fontId="21" fillId="0" borderId="1" xfId="0" applyNumberFormat="1" applyFont="1" applyBorder="1" applyAlignment="1">
      <alignment horizontal="center"/>
    </xf>
    <xf numFmtId="9" fontId="21" fillId="0" borderId="1" xfId="0" applyNumberFormat="1" applyFont="1" applyFill="1" applyBorder="1" applyAlignment="1">
      <alignment horizontal="center" wrapText="1"/>
    </xf>
    <xf numFmtId="167" fontId="21" fillId="0" borderId="1" xfId="0" applyNumberFormat="1" applyFont="1" applyFill="1" applyBorder="1" applyAlignment="1">
      <alignment horizontal="center" wrapText="1"/>
    </xf>
    <xf numFmtId="169" fontId="16" fillId="0" borderId="1" xfId="0" applyNumberFormat="1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horizontal="center"/>
    </xf>
    <xf numFmtId="167" fontId="16" fillId="0" borderId="1" xfId="0" applyNumberFormat="1" applyFont="1" applyFill="1" applyBorder="1" applyAlignment="1">
      <alignment horizontal="center"/>
    </xf>
    <xf numFmtId="9" fontId="16" fillId="0" borderId="1" xfId="0" applyNumberFormat="1" applyFont="1" applyFill="1" applyBorder="1" applyAlignment="1">
      <alignment horizontal="center"/>
    </xf>
    <xf numFmtId="4" fontId="16" fillId="0" borderId="1" xfId="0" applyNumberFormat="1" applyFont="1" applyFill="1" applyBorder="1" applyAlignment="1" applyProtection="1">
      <alignment horizontal="center"/>
      <protection locked="0"/>
    </xf>
    <xf numFmtId="164" fontId="16" fillId="0" borderId="1" xfId="0" applyNumberFormat="1" applyFont="1" applyFill="1" applyBorder="1" applyAlignment="1" applyProtection="1">
      <alignment horizontal="center" wrapText="1"/>
      <protection locked="0"/>
    </xf>
    <xf numFmtId="4" fontId="21" fillId="0" borderId="1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16" fillId="0" borderId="1" xfId="1" applyNumberFormat="1" applyFont="1" applyFill="1" applyBorder="1" applyAlignment="1" applyProtection="1">
      <alignment horizontal="center"/>
    </xf>
    <xf numFmtId="167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9" fontId="16" fillId="0" borderId="1" xfId="2" applyFont="1" applyFill="1" applyBorder="1" applyAlignment="1">
      <alignment horizontal="center"/>
    </xf>
    <xf numFmtId="9" fontId="5" fillId="0" borderId="1" xfId="2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 wrapText="1"/>
    </xf>
    <xf numFmtId="167" fontId="20" fillId="0" borderId="1" xfId="0" applyNumberFormat="1" applyFont="1" applyFill="1" applyBorder="1" applyAlignment="1">
      <alignment horizontal="center" wrapText="1"/>
    </xf>
    <xf numFmtId="9" fontId="20" fillId="0" borderId="1" xfId="0" quotePrefix="1" applyNumberFormat="1" applyFont="1" applyFill="1" applyBorder="1" applyAlignment="1">
      <alignment horizontal="center"/>
    </xf>
    <xf numFmtId="169" fontId="21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wrapText="1"/>
    </xf>
    <xf numFmtId="0" fontId="12" fillId="4" borderId="0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221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FER\MSEXCEL\CFR_RET\MONTH\FIN_INST\FIMMMDD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13"/>
      <sheetName val="BOJ BS TABLE"/>
      <sheetName val="DEPOSITS"/>
      <sheetName val="DATA ARRANGED"/>
      <sheetName val="DATA DUMP"/>
      <sheetName val="DATA DUMP 3"/>
      <sheetName val="MACROS"/>
      <sheetName val="Module1"/>
      <sheetName val="Module2"/>
      <sheetName val="Input"/>
      <sheetName val="BOJ_BS_TABLE"/>
      <sheetName val="DATA_ARRANGED"/>
      <sheetName val="DATA_DUMP"/>
      <sheetName val="DATA_DUMP_3"/>
      <sheetName val="BOJ_BS_TABLE1"/>
      <sheetName val="DATA_ARRANGED1"/>
      <sheetName val="DATA_DUMP1"/>
      <sheetName val="DATA_DUMP_31"/>
      <sheetName val="BOJ_BS_TABLE2"/>
      <sheetName val="DATA_ARRANGED2"/>
      <sheetName val="DATA_DUMP2"/>
      <sheetName val="DATA_DUMP_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3"/>
  <sheetViews>
    <sheetView tabSelected="1" view="pageBreakPreview" zoomScale="78" zoomScaleNormal="50" zoomScaleSheetLayoutView="78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D7" sqref="D7"/>
    </sheetView>
  </sheetViews>
  <sheetFormatPr defaultColWidth="9" defaultRowHeight="14.25" x14ac:dyDescent="0.2"/>
  <cols>
    <col min="1" max="1" width="12.85546875" style="26" customWidth="1"/>
    <col min="2" max="2" width="68.28515625" style="27" customWidth="1"/>
    <col min="3" max="3" width="48" style="26" customWidth="1"/>
    <col min="4" max="4" width="49" style="26" customWidth="1"/>
    <col min="5" max="5" width="58.7109375" style="26" customWidth="1"/>
    <col min="6" max="6" width="36.140625" style="26" customWidth="1"/>
    <col min="7" max="7" width="26.42578125" style="26" customWidth="1"/>
    <col min="8" max="8" width="36.85546875" style="26" customWidth="1"/>
    <col min="9" max="9" width="39.28515625" style="26" customWidth="1"/>
    <col min="10" max="16384" width="9" style="26"/>
  </cols>
  <sheetData>
    <row r="1" spans="1:9" s="22" customFormat="1" ht="51.75" customHeight="1" x14ac:dyDescent="0.35">
      <c r="A1" s="167"/>
      <c r="B1" s="167" t="s">
        <v>0</v>
      </c>
      <c r="C1" s="170" t="s">
        <v>216</v>
      </c>
      <c r="D1" s="171"/>
      <c r="E1" s="171"/>
      <c r="F1" s="169" t="s">
        <v>215</v>
      </c>
      <c r="G1" s="169"/>
      <c r="H1" s="169"/>
      <c r="I1" s="169"/>
    </row>
    <row r="2" spans="1:9" s="29" customFormat="1" ht="50.25" customHeight="1" x14ac:dyDescent="0.25">
      <c r="A2" s="168"/>
      <c r="B2" s="168"/>
      <c r="C2" s="114" t="s">
        <v>152</v>
      </c>
      <c r="D2" s="115" t="s">
        <v>155</v>
      </c>
      <c r="E2" s="116" t="s">
        <v>179</v>
      </c>
      <c r="F2" s="117" t="s">
        <v>156</v>
      </c>
      <c r="G2" s="117" t="s">
        <v>157</v>
      </c>
      <c r="H2" s="126" t="s">
        <v>188</v>
      </c>
      <c r="I2" s="126" t="s">
        <v>189</v>
      </c>
    </row>
    <row r="3" spans="1:9" s="21" customFormat="1" ht="35.1" customHeight="1" x14ac:dyDescent="0.3">
      <c r="A3" s="1">
        <v>1</v>
      </c>
      <c r="B3" s="2" t="s">
        <v>114</v>
      </c>
      <c r="C3" s="86"/>
      <c r="D3" s="71"/>
      <c r="E3" s="71"/>
      <c r="F3" s="71"/>
      <c r="G3" s="71"/>
      <c r="H3" s="71"/>
      <c r="I3" s="71"/>
    </row>
    <row r="4" spans="1:9" s="21" customFormat="1" ht="45" customHeight="1" x14ac:dyDescent="0.25">
      <c r="A4" s="8">
        <v>1.1000000000000001</v>
      </c>
      <c r="B4" s="5" t="s">
        <v>5</v>
      </c>
      <c r="C4" s="68" t="s">
        <v>149</v>
      </c>
      <c r="D4" s="118" t="s">
        <v>149</v>
      </c>
      <c r="E4" s="140" t="s">
        <v>202</v>
      </c>
      <c r="F4" s="104">
        <v>0</v>
      </c>
      <c r="G4" s="105">
        <v>0</v>
      </c>
      <c r="H4" s="163" t="s">
        <v>209</v>
      </c>
      <c r="I4" s="163" t="s">
        <v>210</v>
      </c>
    </row>
    <row r="5" spans="1:9" s="21" customFormat="1" ht="45" customHeight="1" x14ac:dyDescent="0.25">
      <c r="A5" s="3">
        <v>1.2</v>
      </c>
      <c r="B5" s="6" t="s">
        <v>6</v>
      </c>
      <c r="C5" s="68" t="s">
        <v>150</v>
      </c>
      <c r="D5" s="118" t="s">
        <v>180</v>
      </c>
      <c r="E5" s="140" t="s">
        <v>201</v>
      </c>
      <c r="F5" s="106" t="s">
        <v>193</v>
      </c>
      <c r="G5" s="85" t="s">
        <v>184</v>
      </c>
      <c r="H5" s="142" t="s">
        <v>192</v>
      </c>
      <c r="I5" s="142" t="s">
        <v>194</v>
      </c>
    </row>
    <row r="6" spans="1:9" s="21" customFormat="1" ht="29.25" customHeight="1" x14ac:dyDescent="0.25">
      <c r="A6" s="3">
        <v>1.3</v>
      </c>
      <c r="B6" s="5" t="s">
        <v>80</v>
      </c>
      <c r="C6" s="49" t="s">
        <v>138</v>
      </c>
      <c r="D6" s="106" t="s">
        <v>138</v>
      </c>
      <c r="E6" s="127" t="s">
        <v>3</v>
      </c>
      <c r="F6" s="106">
        <v>0</v>
      </c>
      <c r="G6" s="105">
        <v>0</v>
      </c>
      <c r="H6" s="46">
        <v>0</v>
      </c>
      <c r="I6" s="143">
        <v>0</v>
      </c>
    </row>
    <row r="7" spans="1:9" s="21" customFormat="1" ht="35.1" customHeight="1" x14ac:dyDescent="0.25">
      <c r="A7" s="3">
        <v>1.4</v>
      </c>
      <c r="B7" s="53" t="s">
        <v>89</v>
      </c>
      <c r="C7" s="72"/>
      <c r="D7" s="96"/>
      <c r="E7" s="128"/>
      <c r="F7" s="72"/>
      <c r="G7" s="72"/>
      <c r="H7" s="72"/>
      <c r="I7" s="72"/>
    </row>
    <row r="8" spans="1:9" s="21" customFormat="1" ht="58.5" customHeight="1" x14ac:dyDescent="0.25">
      <c r="A8" s="3" t="s">
        <v>115</v>
      </c>
      <c r="B8" s="6" t="s">
        <v>90</v>
      </c>
      <c r="C8" s="40" t="s">
        <v>130</v>
      </c>
      <c r="D8" s="119" t="s">
        <v>158</v>
      </c>
      <c r="E8" s="139" t="s">
        <v>200</v>
      </c>
      <c r="F8" s="106">
        <f>575-460</f>
        <v>115</v>
      </c>
      <c r="G8" s="105">
        <f>F8/460</f>
        <v>0.25</v>
      </c>
      <c r="H8" s="145">
        <v>575</v>
      </c>
      <c r="I8" s="146">
        <v>1</v>
      </c>
    </row>
    <row r="9" spans="1:9" s="21" customFormat="1" ht="33.75" customHeight="1" x14ac:dyDescent="0.25">
      <c r="A9" s="3" t="s">
        <v>116</v>
      </c>
      <c r="B9" s="6" t="s">
        <v>91</v>
      </c>
      <c r="C9" s="40" t="s">
        <v>139</v>
      </c>
      <c r="D9" s="119" t="s">
        <v>181</v>
      </c>
      <c r="E9" s="139" t="s">
        <v>181</v>
      </c>
      <c r="F9" s="7" t="s">
        <v>185</v>
      </c>
      <c r="G9" s="85" t="s">
        <v>186</v>
      </c>
      <c r="H9" s="46">
        <v>0</v>
      </c>
      <c r="I9" s="143">
        <v>0</v>
      </c>
    </row>
    <row r="10" spans="1:9" s="21" customFormat="1" ht="35.1" customHeight="1" x14ac:dyDescent="0.25">
      <c r="A10" s="3">
        <v>1.5</v>
      </c>
      <c r="B10" s="6" t="s">
        <v>1</v>
      </c>
      <c r="C10" s="47">
        <v>550</v>
      </c>
      <c r="D10" s="108">
        <v>542.91999999999996</v>
      </c>
      <c r="E10" s="144">
        <v>747.5</v>
      </c>
      <c r="F10" s="82">
        <f>D10-C10</f>
        <v>-7.0800000000000409</v>
      </c>
      <c r="G10" s="88">
        <f>F10/C10</f>
        <v>-1.2872727272727346E-2</v>
      </c>
      <c r="H10" s="147">
        <f>E10-D10</f>
        <v>204.58000000000004</v>
      </c>
      <c r="I10" s="146">
        <f>H10/D10</f>
        <v>0.37681426361158193</v>
      </c>
    </row>
    <row r="11" spans="1:9" s="21" customFormat="1" ht="35.1" customHeight="1" x14ac:dyDescent="0.25">
      <c r="A11" s="3">
        <v>1.6</v>
      </c>
      <c r="B11" s="6" t="s">
        <v>92</v>
      </c>
      <c r="C11" s="47">
        <v>550</v>
      </c>
      <c r="D11" s="108">
        <v>542.91999999999996</v>
      </c>
      <c r="E11" s="144">
        <v>747.5</v>
      </c>
      <c r="F11" s="82">
        <f>D11-C11</f>
        <v>-7.0800000000000409</v>
      </c>
      <c r="G11" s="88">
        <f>F11/C11</f>
        <v>-1.2872727272727346E-2</v>
      </c>
      <c r="H11" s="147">
        <f>E11-D11</f>
        <v>204.58000000000004</v>
      </c>
      <c r="I11" s="146">
        <f>H11/D11</f>
        <v>0.37681426361158193</v>
      </c>
    </row>
    <row r="12" spans="1:9" s="21" customFormat="1" ht="35.1" customHeight="1" x14ac:dyDescent="0.25">
      <c r="A12" s="3">
        <v>1.7</v>
      </c>
      <c r="B12" s="6" t="s">
        <v>2</v>
      </c>
      <c r="C12" s="47">
        <v>1300</v>
      </c>
      <c r="D12" s="108">
        <v>1381.98</v>
      </c>
      <c r="E12" s="144">
        <v>2467.81</v>
      </c>
      <c r="F12" s="108">
        <f>D12-C12</f>
        <v>81.980000000000018</v>
      </c>
      <c r="G12" s="105">
        <f>F12/C12</f>
        <v>6.3061538461538474E-2</v>
      </c>
      <c r="H12" s="147">
        <f>E12-D12</f>
        <v>1085.83</v>
      </c>
      <c r="I12" s="146">
        <f>H12/D12</f>
        <v>0.7857060160060203</v>
      </c>
    </row>
    <row r="13" spans="1:9" s="21" customFormat="1" ht="35.1" customHeight="1" x14ac:dyDescent="0.25">
      <c r="A13" s="3">
        <v>1.8</v>
      </c>
      <c r="B13" s="4" t="s">
        <v>7</v>
      </c>
      <c r="C13" s="73"/>
      <c r="D13" s="97"/>
      <c r="E13" s="129"/>
      <c r="F13" s="73"/>
      <c r="G13" s="73"/>
      <c r="H13" s="73"/>
      <c r="I13" s="73"/>
    </row>
    <row r="14" spans="1:9" s="21" customFormat="1" ht="35.1" customHeight="1" x14ac:dyDescent="0.25">
      <c r="A14" s="3" t="s">
        <v>117</v>
      </c>
      <c r="B14" s="6" t="s">
        <v>8</v>
      </c>
      <c r="C14" s="47">
        <v>480</v>
      </c>
      <c r="D14" s="108">
        <v>473.82</v>
      </c>
      <c r="E14" s="45">
        <v>473.82</v>
      </c>
      <c r="F14" s="90">
        <f>D14-C14</f>
        <v>-6.1800000000000068</v>
      </c>
      <c r="G14" s="88">
        <f>F14/C14</f>
        <v>-1.2875000000000015E-2</v>
      </c>
      <c r="H14" s="46">
        <v>0</v>
      </c>
      <c r="I14" s="143">
        <v>0</v>
      </c>
    </row>
    <row r="15" spans="1:9" s="21" customFormat="1" ht="35.1" customHeight="1" x14ac:dyDescent="0.25">
      <c r="A15" s="3" t="s">
        <v>118</v>
      </c>
      <c r="B15" s="6" t="s">
        <v>9</v>
      </c>
      <c r="C15" s="49" t="s">
        <v>134</v>
      </c>
      <c r="D15" s="106" t="s">
        <v>159</v>
      </c>
      <c r="E15" s="46" t="s">
        <v>159</v>
      </c>
      <c r="F15" s="91">
        <f>15.79-16</f>
        <v>-0.21000000000000085</v>
      </c>
      <c r="G15" s="88">
        <f>F15/16</f>
        <v>-1.3125000000000053E-2</v>
      </c>
      <c r="H15" s="46">
        <v>0</v>
      </c>
      <c r="I15" s="143">
        <v>0</v>
      </c>
    </row>
    <row r="16" spans="1:9" s="22" customFormat="1" ht="35.1" customHeight="1" x14ac:dyDescent="0.25">
      <c r="A16" s="3">
        <v>1.9</v>
      </c>
      <c r="B16" s="5" t="s">
        <v>10</v>
      </c>
      <c r="C16" s="33" t="s">
        <v>4</v>
      </c>
      <c r="D16" s="106" t="s">
        <v>4</v>
      </c>
      <c r="E16" s="46" t="s">
        <v>4</v>
      </c>
      <c r="F16" s="106" t="s">
        <v>4</v>
      </c>
      <c r="G16" s="106" t="s">
        <v>4</v>
      </c>
      <c r="H16" s="46" t="s">
        <v>4</v>
      </c>
      <c r="I16" s="46" t="s">
        <v>4</v>
      </c>
    </row>
    <row r="17" spans="1:9" s="21" customFormat="1" ht="35.1" customHeight="1" x14ac:dyDescent="0.3">
      <c r="A17" s="1">
        <v>2</v>
      </c>
      <c r="B17" s="9" t="s">
        <v>119</v>
      </c>
      <c r="C17" s="74"/>
      <c r="D17" s="98"/>
      <c r="E17" s="130"/>
      <c r="F17" s="74"/>
      <c r="G17" s="74"/>
      <c r="H17" s="74"/>
      <c r="I17" s="74"/>
    </row>
    <row r="18" spans="1:9" s="21" customFormat="1" ht="72.599999999999994" customHeight="1" x14ac:dyDescent="0.25">
      <c r="A18" s="138">
        <v>2.1</v>
      </c>
      <c r="B18" s="95" t="s">
        <v>120</v>
      </c>
      <c r="C18" s="30" t="s">
        <v>197</v>
      </c>
      <c r="D18" s="119" t="s">
        <v>178</v>
      </c>
      <c r="E18" s="139" t="s">
        <v>204</v>
      </c>
      <c r="F18" s="106">
        <f>3.4-2.7</f>
        <v>0.69999999999999973</v>
      </c>
      <c r="G18" s="105">
        <f>F18/2.7</f>
        <v>0.25925925925925913</v>
      </c>
      <c r="H18" s="147">
        <v>0.51</v>
      </c>
      <c r="I18" s="146">
        <v>0.15</v>
      </c>
    </row>
    <row r="19" spans="1:9" s="21" customFormat="1" ht="43.5" customHeight="1" x14ac:dyDescent="0.25">
      <c r="A19" s="10">
        <v>2.2000000000000002</v>
      </c>
      <c r="B19" s="5" t="s">
        <v>11</v>
      </c>
      <c r="C19" s="49">
        <v>93.2</v>
      </c>
      <c r="D19" s="106">
        <v>68.67</v>
      </c>
      <c r="E19" s="147" t="s">
        <v>190</v>
      </c>
      <c r="F19" s="90">
        <f>D19-C19</f>
        <v>-24.53</v>
      </c>
      <c r="G19" s="87">
        <f>F19/C19</f>
        <v>-0.26319742489270387</v>
      </c>
      <c r="H19" s="147" t="s">
        <v>195</v>
      </c>
      <c r="I19" s="146" t="s">
        <v>196</v>
      </c>
    </row>
    <row r="20" spans="1:9" s="22" customFormat="1" ht="42" customHeight="1" x14ac:dyDescent="0.25">
      <c r="A20" s="10">
        <v>2.2999999999999998</v>
      </c>
      <c r="B20" s="5" t="s">
        <v>80</v>
      </c>
      <c r="C20" s="30" t="s">
        <v>3</v>
      </c>
      <c r="D20" s="119" t="s">
        <v>3</v>
      </c>
      <c r="E20" s="139" t="s">
        <v>3</v>
      </c>
      <c r="F20" s="106">
        <v>0</v>
      </c>
      <c r="G20" s="105">
        <v>0</v>
      </c>
      <c r="H20" s="46">
        <v>0</v>
      </c>
      <c r="I20" s="143">
        <v>0</v>
      </c>
    </row>
    <row r="21" spans="1:9" s="22" customFormat="1" ht="35.1" customHeight="1" x14ac:dyDescent="0.25">
      <c r="A21" s="10">
        <v>2.4</v>
      </c>
      <c r="B21" s="5" t="s">
        <v>10</v>
      </c>
      <c r="C21" s="33" t="s">
        <v>4</v>
      </c>
      <c r="D21" s="106" t="s">
        <v>4</v>
      </c>
      <c r="E21" s="46" t="s">
        <v>4</v>
      </c>
      <c r="F21" s="108" t="s">
        <v>4</v>
      </c>
      <c r="G21" s="105" t="s">
        <v>4</v>
      </c>
      <c r="H21" s="46" t="s">
        <v>4</v>
      </c>
      <c r="I21" s="46" t="s">
        <v>4</v>
      </c>
    </row>
    <row r="22" spans="1:9" s="21" customFormat="1" ht="35.1" customHeight="1" x14ac:dyDescent="0.25">
      <c r="A22" s="11">
        <v>3</v>
      </c>
      <c r="B22" s="12" t="s">
        <v>93</v>
      </c>
      <c r="C22" s="74"/>
      <c r="D22" s="98"/>
      <c r="E22" s="130"/>
      <c r="F22" s="74"/>
      <c r="G22" s="74"/>
      <c r="H22" s="74"/>
      <c r="I22" s="74"/>
    </row>
    <row r="23" spans="1:9" s="21" customFormat="1" ht="35.1" customHeight="1" x14ac:dyDescent="0.25">
      <c r="A23" s="13">
        <v>3.1</v>
      </c>
      <c r="B23" s="14" t="s">
        <v>12</v>
      </c>
      <c r="C23" s="51" t="s">
        <v>135</v>
      </c>
      <c r="D23" s="109" t="s">
        <v>198</v>
      </c>
      <c r="E23" s="166" t="s">
        <v>199</v>
      </c>
      <c r="F23" s="91">
        <f>19.75-20</f>
        <v>-0.25</v>
      </c>
      <c r="G23" s="88">
        <f>F23/20</f>
        <v>-1.2500000000000001E-2</v>
      </c>
      <c r="H23" s="127" t="s">
        <v>211</v>
      </c>
      <c r="I23" s="163" t="s">
        <v>214</v>
      </c>
    </row>
    <row r="24" spans="1:9" s="21" customFormat="1" ht="35.1" customHeight="1" x14ac:dyDescent="0.25">
      <c r="A24" s="3">
        <v>3.2</v>
      </c>
      <c r="B24" s="16" t="s">
        <v>13</v>
      </c>
      <c r="C24" s="51" t="s">
        <v>136</v>
      </c>
      <c r="D24" s="109" t="s">
        <v>160</v>
      </c>
      <c r="E24" s="148" t="s">
        <v>160</v>
      </c>
      <c r="F24" s="92" t="s">
        <v>167</v>
      </c>
      <c r="G24" s="88">
        <v>-0.01</v>
      </c>
      <c r="H24" s="127">
        <v>0</v>
      </c>
      <c r="I24" s="136">
        <v>0</v>
      </c>
    </row>
    <row r="25" spans="1:9" s="21" customFormat="1" ht="35.1" customHeight="1" x14ac:dyDescent="0.25">
      <c r="A25" s="1">
        <v>4</v>
      </c>
      <c r="B25" s="9" t="s">
        <v>94</v>
      </c>
      <c r="C25" s="74"/>
      <c r="D25" s="98"/>
      <c r="E25" s="130"/>
      <c r="F25" s="74"/>
      <c r="G25" s="74"/>
      <c r="H25" s="74"/>
      <c r="I25" s="74"/>
    </row>
    <row r="26" spans="1:9" s="21" customFormat="1" ht="35.1" customHeight="1" x14ac:dyDescent="0.25">
      <c r="A26" s="8">
        <v>4.0999999999999996</v>
      </c>
      <c r="B26" s="59" t="s">
        <v>14</v>
      </c>
      <c r="C26" s="74"/>
      <c r="D26" s="98"/>
      <c r="E26" s="130"/>
      <c r="F26" s="74"/>
      <c r="G26" s="74"/>
      <c r="H26" s="74"/>
      <c r="I26" s="74"/>
    </row>
    <row r="27" spans="1:9" s="21" customFormat="1" ht="35.1" customHeight="1" x14ac:dyDescent="0.3">
      <c r="A27" s="3" t="s">
        <v>15</v>
      </c>
      <c r="B27" s="34" t="s">
        <v>73</v>
      </c>
      <c r="C27" s="74"/>
      <c r="D27" s="98"/>
      <c r="E27" s="130"/>
      <c r="F27" s="74"/>
      <c r="G27" s="74"/>
      <c r="H27" s="74"/>
      <c r="I27" s="74"/>
    </row>
    <row r="28" spans="1:9" s="21" customFormat="1" ht="35.1" customHeight="1" x14ac:dyDescent="0.25">
      <c r="A28" s="3" t="s">
        <v>16</v>
      </c>
      <c r="B28" s="6" t="s">
        <v>17</v>
      </c>
      <c r="C28" s="48">
        <v>35</v>
      </c>
      <c r="D28" s="120" t="s">
        <v>3</v>
      </c>
      <c r="E28" s="144">
        <v>34.549999999999997</v>
      </c>
      <c r="F28" s="90">
        <f>0-C28</f>
        <v>-35</v>
      </c>
      <c r="G28" s="89">
        <v>-1</v>
      </c>
      <c r="H28" s="147">
        <v>34.549999999999997</v>
      </c>
      <c r="I28" s="141">
        <v>1</v>
      </c>
    </row>
    <row r="29" spans="1:9" s="22" customFormat="1" ht="35.1" customHeight="1" x14ac:dyDescent="0.25">
      <c r="A29" s="8" t="s">
        <v>18</v>
      </c>
      <c r="B29" s="6" t="s">
        <v>66</v>
      </c>
      <c r="C29" s="31" t="s">
        <v>3</v>
      </c>
      <c r="D29" s="120" t="s">
        <v>3</v>
      </c>
      <c r="E29" s="149" t="s">
        <v>3</v>
      </c>
      <c r="F29" s="111">
        <v>0</v>
      </c>
      <c r="G29" s="110">
        <v>0</v>
      </c>
      <c r="H29" s="150">
        <v>0</v>
      </c>
      <c r="I29" s="151">
        <v>0</v>
      </c>
    </row>
    <row r="30" spans="1:9" s="21" customFormat="1" ht="35.1" customHeight="1" x14ac:dyDescent="0.25">
      <c r="A30" s="8" t="s">
        <v>20</v>
      </c>
      <c r="B30" s="15" t="s">
        <v>19</v>
      </c>
      <c r="C30" s="31" t="s">
        <v>3</v>
      </c>
      <c r="D30" s="120" t="s">
        <v>3</v>
      </c>
      <c r="E30" s="149" t="s">
        <v>3</v>
      </c>
      <c r="F30" s="111">
        <v>0</v>
      </c>
      <c r="G30" s="110">
        <v>0</v>
      </c>
      <c r="H30" s="150">
        <v>0</v>
      </c>
      <c r="I30" s="151">
        <v>0</v>
      </c>
    </row>
    <row r="31" spans="1:9" s="21" customFormat="1" ht="35.1" customHeight="1" x14ac:dyDescent="0.25">
      <c r="A31" s="3" t="s">
        <v>22</v>
      </c>
      <c r="B31" s="6" t="s">
        <v>21</v>
      </c>
      <c r="C31" s="50" t="s">
        <v>3</v>
      </c>
      <c r="D31" s="111" t="s">
        <v>3</v>
      </c>
      <c r="E31" s="150" t="s">
        <v>3</v>
      </c>
      <c r="F31" s="111">
        <v>0</v>
      </c>
      <c r="G31" s="110">
        <v>0</v>
      </c>
      <c r="H31" s="150">
        <v>0</v>
      </c>
      <c r="I31" s="151">
        <v>0</v>
      </c>
    </row>
    <row r="32" spans="1:9" s="21" customFormat="1" ht="35.1" customHeight="1" x14ac:dyDescent="0.25">
      <c r="A32" s="8" t="s">
        <v>24</v>
      </c>
      <c r="B32" s="15" t="s">
        <v>23</v>
      </c>
      <c r="C32" s="48">
        <v>16</v>
      </c>
      <c r="D32" s="111">
        <v>17.77</v>
      </c>
      <c r="E32" s="150">
        <v>17.77</v>
      </c>
      <c r="F32" s="111">
        <f>D32-C32</f>
        <v>1.7699999999999996</v>
      </c>
      <c r="G32" s="110">
        <f>F32/C32</f>
        <v>0.11062499999999997</v>
      </c>
      <c r="H32" s="150">
        <v>0</v>
      </c>
      <c r="I32" s="151">
        <v>0</v>
      </c>
    </row>
    <row r="33" spans="1:9" s="21" customFormat="1" ht="35.1" customHeight="1" x14ac:dyDescent="0.25">
      <c r="A33" s="3" t="s">
        <v>67</v>
      </c>
      <c r="B33" s="6" t="s">
        <v>25</v>
      </c>
      <c r="C33" s="31" t="s">
        <v>3</v>
      </c>
      <c r="D33" s="120" t="s">
        <v>3</v>
      </c>
      <c r="E33" s="149" t="s">
        <v>3</v>
      </c>
      <c r="F33" s="111">
        <v>0</v>
      </c>
      <c r="G33" s="110">
        <v>0</v>
      </c>
      <c r="H33" s="150">
        <v>0</v>
      </c>
      <c r="I33" s="151">
        <v>0</v>
      </c>
    </row>
    <row r="34" spans="1:9" s="21" customFormat="1" ht="35.1" customHeight="1" x14ac:dyDescent="0.3">
      <c r="A34" s="3" t="s">
        <v>26</v>
      </c>
      <c r="B34" s="34" t="s">
        <v>74</v>
      </c>
      <c r="C34" s="75"/>
      <c r="D34" s="99"/>
      <c r="E34" s="131"/>
      <c r="F34" s="75"/>
      <c r="G34" s="75"/>
      <c r="H34" s="75"/>
      <c r="I34" s="75"/>
    </row>
    <row r="35" spans="1:9" s="21" customFormat="1" ht="35.1" customHeight="1" x14ac:dyDescent="0.25">
      <c r="A35" s="3" t="s">
        <v>27</v>
      </c>
      <c r="B35" s="6" t="s">
        <v>17</v>
      </c>
      <c r="C35" s="48">
        <v>60</v>
      </c>
      <c r="D35" s="111">
        <v>59.23</v>
      </c>
      <c r="E35" s="150">
        <v>59.23</v>
      </c>
      <c r="F35" s="90">
        <f>D35-C35</f>
        <v>-0.77000000000000313</v>
      </c>
      <c r="G35" s="88">
        <f>F35/C35</f>
        <v>-1.2833333333333386E-2</v>
      </c>
      <c r="H35" s="150">
        <v>0</v>
      </c>
      <c r="I35" s="151">
        <v>0</v>
      </c>
    </row>
    <row r="36" spans="1:9" s="22" customFormat="1" ht="35.1" customHeight="1" x14ac:dyDescent="0.25">
      <c r="A36" s="8" t="s">
        <v>28</v>
      </c>
      <c r="B36" s="6" t="s">
        <v>66</v>
      </c>
      <c r="C36" s="31" t="s">
        <v>4</v>
      </c>
      <c r="D36" s="120" t="s">
        <v>4</v>
      </c>
      <c r="E36" s="149" t="s">
        <v>4</v>
      </c>
      <c r="F36" s="120" t="s">
        <v>4</v>
      </c>
      <c r="G36" s="120" t="s">
        <v>4</v>
      </c>
      <c r="H36" s="149" t="s">
        <v>4</v>
      </c>
      <c r="I36" s="149" t="s">
        <v>4</v>
      </c>
    </row>
    <row r="37" spans="1:9" s="21" customFormat="1" ht="35.1" customHeight="1" x14ac:dyDescent="0.25">
      <c r="A37" s="3" t="s">
        <v>29</v>
      </c>
      <c r="B37" s="6" t="s">
        <v>19</v>
      </c>
      <c r="C37" s="48">
        <v>42</v>
      </c>
      <c r="D37" s="111">
        <v>41.46</v>
      </c>
      <c r="E37" s="150">
        <v>41.46</v>
      </c>
      <c r="F37" s="90">
        <f>D37-C37</f>
        <v>-0.53999999999999915</v>
      </c>
      <c r="G37" s="88">
        <f>F37/C37</f>
        <v>-1.2857142857142836E-2</v>
      </c>
      <c r="H37" s="150">
        <v>0</v>
      </c>
      <c r="I37" s="151">
        <v>0</v>
      </c>
    </row>
    <row r="38" spans="1:9" s="21" customFormat="1" ht="35.1" customHeight="1" x14ac:dyDescent="0.25">
      <c r="A38" s="8" t="s">
        <v>31</v>
      </c>
      <c r="B38" s="15" t="s">
        <v>30</v>
      </c>
      <c r="C38" s="50" t="s">
        <v>4</v>
      </c>
      <c r="D38" s="111" t="s">
        <v>4</v>
      </c>
      <c r="E38" s="150" t="s">
        <v>4</v>
      </c>
      <c r="F38" s="120" t="s">
        <v>4</v>
      </c>
      <c r="G38" s="120" t="s">
        <v>4</v>
      </c>
      <c r="H38" s="150" t="s">
        <v>4</v>
      </c>
      <c r="I38" s="150" t="s">
        <v>4</v>
      </c>
    </row>
    <row r="39" spans="1:9" s="21" customFormat="1" ht="35.1" customHeight="1" x14ac:dyDescent="0.25">
      <c r="A39" s="3" t="s">
        <v>32</v>
      </c>
      <c r="B39" s="6" t="s">
        <v>23</v>
      </c>
      <c r="C39" s="48">
        <v>35</v>
      </c>
      <c r="D39" s="111">
        <v>34.549999999999997</v>
      </c>
      <c r="E39" s="150">
        <v>34.549999999999997</v>
      </c>
      <c r="F39" s="45">
        <f>D39-C39</f>
        <v>-0.45000000000000284</v>
      </c>
      <c r="G39" s="105">
        <f>F39/C39</f>
        <v>-1.2857142857142938E-2</v>
      </c>
      <c r="H39" s="150">
        <v>0</v>
      </c>
      <c r="I39" s="151">
        <v>0</v>
      </c>
    </row>
    <row r="40" spans="1:9" s="21" customFormat="1" ht="35.1" customHeight="1" x14ac:dyDescent="0.25">
      <c r="A40" s="60" t="s">
        <v>68</v>
      </c>
      <c r="B40" s="6" t="s">
        <v>25</v>
      </c>
      <c r="C40" s="66" t="s">
        <v>4</v>
      </c>
      <c r="D40" s="120" t="s">
        <v>4</v>
      </c>
      <c r="E40" s="149" t="s">
        <v>4</v>
      </c>
      <c r="F40" s="120" t="s">
        <v>4</v>
      </c>
      <c r="G40" s="120" t="s">
        <v>4</v>
      </c>
      <c r="H40" s="149" t="s">
        <v>4</v>
      </c>
      <c r="I40" s="149" t="s">
        <v>4</v>
      </c>
    </row>
    <row r="41" spans="1:9" s="21" customFormat="1" ht="35.1" customHeight="1" x14ac:dyDescent="0.25">
      <c r="A41" s="3">
        <v>4.2</v>
      </c>
      <c r="B41" s="16" t="s">
        <v>121</v>
      </c>
      <c r="C41" s="48" t="s">
        <v>151</v>
      </c>
      <c r="D41" s="111" t="s">
        <v>161</v>
      </c>
      <c r="E41" s="150" t="s">
        <v>161</v>
      </c>
      <c r="F41" s="106" t="s">
        <v>168</v>
      </c>
      <c r="G41" s="110" t="s">
        <v>169</v>
      </c>
      <c r="H41" s="150">
        <v>0</v>
      </c>
      <c r="I41" s="151">
        <v>0</v>
      </c>
    </row>
    <row r="42" spans="1:9" s="21" customFormat="1" ht="35.1" customHeight="1" x14ac:dyDescent="0.25">
      <c r="A42" s="8">
        <v>4.3</v>
      </c>
      <c r="B42" s="6" t="s">
        <v>95</v>
      </c>
      <c r="C42" s="48">
        <v>700</v>
      </c>
      <c r="D42" s="111">
        <v>740.35</v>
      </c>
      <c r="E42" s="150">
        <v>740.35</v>
      </c>
      <c r="F42" s="111">
        <f>D42-C42</f>
        <v>40.350000000000023</v>
      </c>
      <c r="G42" s="110">
        <f>F42/C42</f>
        <v>5.7642857142857176E-2</v>
      </c>
      <c r="H42" s="150">
        <v>0</v>
      </c>
      <c r="I42" s="151">
        <v>0</v>
      </c>
    </row>
    <row r="43" spans="1:9" s="21" customFormat="1" ht="35.1" customHeight="1" x14ac:dyDescent="0.25">
      <c r="A43" s="3">
        <v>4.4000000000000004</v>
      </c>
      <c r="B43" s="59" t="s">
        <v>33</v>
      </c>
      <c r="C43" s="74"/>
      <c r="D43" s="98"/>
      <c r="E43" s="130"/>
      <c r="F43" s="74"/>
      <c r="G43" s="74"/>
      <c r="H43" s="74"/>
      <c r="I43" s="74"/>
    </row>
    <row r="44" spans="1:9" s="21" customFormat="1" ht="35.1" customHeight="1" x14ac:dyDescent="0.25">
      <c r="A44" s="8" t="s">
        <v>96</v>
      </c>
      <c r="B44" s="4" t="s">
        <v>75</v>
      </c>
      <c r="C44" s="74"/>
      <c r="D44" s="98"/>
      <c r="E44" s="130"/>
      <c r="F44" s="74"/>
      <c r="G44" s="74"/>
      <c r="H44" s="74"/>
      <c r="I44" s="74"/>
    </row>
    <row r="45" spans="1:9" s="21" customFormat="1" ht="35.1" customHeight="1" x14ac:dyDescent="0.25">
      <c r="A45" s="8" t="s">
        <v>97</v>
      </c>
      <c r="B45" s="14" t="s">
        <v>98</v>
      </c>
      <c r="C45" s="52" t="s">
        <v>3</v>
      </c>
      <c r="D45" s="121" t="s">
        <v>3</v>
      </c>
      <c r="E45" s="152" t="s">
        <v>3</v>
      </c>
      <c r="F45" s="106">
        <v>0</v>
      </c>
      <c r="G45" s="105">
        <v>0</v>
      </c>
      <c r="H45" s="46">
        <v>0</v>
      </c>
      <c r="I45" s="143">
        <v>0</v>
      </c>
    </row>
    <row r="46" spans="1:9" s="21" customFormat="1" ht="35.1" customHeight="1" x14ac:dyDescent="0.25">
      <c r="A46" s="8" t="s">
        <v>99</v>
      </c>
      <c r="B46" s="59" t="s">
        <v>122</v>
      </c>
      <c r="C46" s="76"/>
      <c r="D46" s="100"/>
      <c r="E46" s="132"/>
      <c r="F46" s="76"/>
      <c r="G46" s="76"/>
      <c r="H46" s="76"/>
      <c r="I46" s="76"/>
    </row>
    <row r="47" spans="1:9" s="21" customFormat="1" ht="35.25" customHeight="1" x14ac:dyDescent="0.25">
      <c r="A47" s="8" t="s">
        <v>123</v>
      </c>
      <c r="B47" s="69" t="s">
        <v>124</v>
      </c>
      <c r="C47" s="52" t="s">
        <v>3</v>
      </c>
      <c r="D47" s="121" t="s">
        <v>3</v>
      </c>
      <c r="E47" s="152" t="s">
        <v>3</v>
      </c>
      <c r="F47" s="106">
        <v>0</v>
      </c>
      <c r="G47" s="105">
        <v>0</v>
      </c>
      <c r="H47" s="46">
        <v>0</v>
      </c>
      <c r="I47" s="143">
        <v>0</v>
      </c>
    </row>
    <row r="48" spans="1:9" s="21" customFormat="1" ht="39.75" customHeight="1" x14ac:dyDescent="0.25">
      <c r="A48" s="8" t="s">
        <v>125</v>
      </c>
      <c r="B48" s="69" t="s">
        <v>126</v>
      </c>
      <c r="C48" s="70">
        <v>200</v>
      </c>
      <c r="D48" s="122">
        <v>197.42</v>
      </c>
      <c r="E48" s="153">
        <v>197.42</v>
      </c>
      <c r="F48" s="45">
        <f>D48-C48</f>
        <v>-2.5800000000000125</v>
      </c>
      <c r="G48" s="94">
        <f>F48/C48</f>
        <v>-1.2900000000000062E-2</v>
      </c>
      <c r="H48" s="46">
        <v>0</v>
      </c>
      <c r="I48" s="143">
        <v>0</v>
      </c>
    </row>
    <row r="49" spans="1:9" s="21" customFormat="1" ht="35.1" customHeight="1" x14ac:dyDescent="0.25">
      <c r="A49" s="11">
        <v>5</v>
      </c>
      <c r="B49" s="12" t="s">
        <v>100</v>
      </c>
      <c r="C49" s="75"/>
      <c r="D49" s="99"/>
      <c r="E49" s="131"/>
      <c r="F49" s="75"/>
      <c r="G49" s="75"/>
      <c r="H49" s="75"/>
      <c r="I49" s="75"/>
    </row>
    <row r="50" spans="1:9" s="21" customFormat="1" ht="50.25" customHeight="1" x14ac:dyDescent="0.25">
      <c r="A50" s="8">
        <v>5.0999999999999996</v>
      </c>
      <c r="B50" s="18" t="s">
        <v>34</v>
      </c>
      <c r="C50" s="30" t="s">
        <v>133</v>
      </c>
      <c r="D50" s="119" t="s">
        <v>162</v>
      </c>
      <c r="E50" s="139" t="s">
        <v>162</v>
      </c>
      <c r="F50" s="106">
        <f>10364.81-10000</f>
        <v>364.80999999999949</v>
      </c>
      <c r="G50" s="105">
        <f>F50/10000</f>
        <v>3.6480999999999951E-2</v>
      </c>
      <c r="H50" s="46">
        <v>0</v>
      </c>
      <c r="I50" s="143">
        <v>0</v>
      </c>
    </row>
    <row r="51" spans="1:9" s="21" customFormat="1" ht="45" customHeight="1" x14ac:dyDescent="0.25">
      <c r="A51" s="8">
        <v>5.2</v>
      </c>
      <c r="B51" s="18" t="s">
        <v>35</v>
      </c>
      <c r="C51" s="30" t="s">
        <v>131</v>
      </c>
      <c r="D51" s="119" t="s">
        <v>170</v>
      </c>
      <c r="E51" s="154" t="s">
        <v>191</v>
      </c>
      <c r="F51" s="164" t="s">
        <v>213</v>
      </c>
      <c r="G51" s="165" t="s">
        <v>212</v>
      </c>
      <c r="H51" s="154" t="s">
        <v>203</v>
      </c>
      <c r="I51" s="141">
        <v>0.15</v>
      </c>
    </row>
    <row r="52" spans="1:9" s="21" customFormat="1" ht="35.1" customHeight="1" x14ac:dyDescent="0.3">
      <c r="A52" s="11">
        <v>6</v>
      </c>
      <c r="B52" s="12" t="s">
        <v>127</v>
      </c>
      <c r="C52" s="77"/>
      <c r="D52" s="101"/>
      <c r="E52" s="133"/>
      <c r="F52" s="77"/>
      <c r="G52" s="77"/>
      <c r="H52" s="77"/>
      <c r="I52" s="77"/>
    </row>
    <row r="53" spans="1:9" s="21" customFormat="1" ht="85.5" customHeight="1" x14ac:dyDescent="0.25">
      <c r="A53" s="3">
        <v>6.1</v>
      </c>
      <c r="B53" s="16" t="s">
        <v>101</v>
      </c>
      <c r="C53" s="65" t="s">
        <v>140</v>
      </c>
      <c r="D53" s="113" t="s">
        <v>140</v>
      </c>
      <c r="E53" s="155" t="s">
        <v>140</v>
      </c>
      <c r="F53" s="113" t="s">
        <v>4</v>
      </c>
      <c r="G53" s="110">
        <v>0</v>
      </c>
      <c r="H53" s="46">
        <v>0</v>
      </c>
      <c r="I53" s="143">
        <v>0</v>
      </c>
    </row>
    <row r="54" spans="1:9" s="22" customFormat="1" ht="38.25" customHeight="1" x14ac:dyDescent="0.25">
      <c r="A54" s="3">
        <v>6.2</v>
      </c>
      <c r="B54" s="16" t="s">
        <v>36</v>
      </c>
      <c r="C54" s="80" t="s">
        <v>141</v>
      </c>
      <c r="D54" s="123" t="s">
        <v>141</v>
      </c>
      <c r="E54" s="156" t="s">
        <v>141</v>
      </c>
      <c r="F54" s="106" t="s">
        <v>4</v>
      </c>
      <c r="G54" s="107">
        <v>0</v>
      </c>
      <c r="H54" s="46">
        <v>0</v>
      </c>
      <c r="I54" s="143">
        <v>0</v>
      </c>
    </row>
    <row r="55" spans="1:9" s="22" customFormat="1" ht="61.5" customHeight="1" x14ac:dyDescent="0.25">
      <c r="A55" s="3">
        <v>6.3</v>
      </c>
      <c r="B55" s="16" t="s">
        <v>81</v>
      </c>
      <c r="C55" s="65" t="s">
        <v>142</v>
      </c>
      <c r="D55" s="113" t="s">
        <v>171</v>
      </c>
      <c r="E55" s="155" t="s">
        <v>171</v>
      </c>
      <c r="F55" s="90">
        <f>1381.98-1398</f>
        <v>-16.019999999999982</v>
      </c>
      <c r="G55" s="124" t="s">
        <v>187</v>
      </c>
      <c r="H55" s="46">
        <v>0</v>
      </c>
      <c r="I55" s="143">
        <v>0</v>
      </c>
    </row>
    <row r="56" spans="1:9" s="21" customFormat="1" ht="55.15" customHeight="1" x14ac:dyDescent="0.25">
      <c r="A56" s="3">
        <v>6.4</v>
      </c>
      <c r="B56" s="16" t="s">
        <v>102</v>
      </c>
      <c r="C56" s="32" t="s">
        <v>132</v>
      </c>
      <c r="D56" s="113" t="s">
        <v>132</v>
      </c>
      <c r="E56" s="155" t="s">
        <v>132</v>
      </c>
      <c r="F56" s="106">
        <v>0</v>
      </c>
      <c r="G56" s="107">
        <v>0</v>
      </c>
      <c r="H56" s="46">
        <v>0</v>
      </c>
      <c r="I56" s="143">
        <v>0</v>
      </c>
    </row>
    <row r="57" spans="1:9" s="22" customFormat="1" ht="45" customHeight="1" x14ac:dyDescent="0.25">
      <c r="A57" s="3">
        <v>6.5</v>
      </c>
      <c r="B57" s="16" t="s">
        <v>112</v>
      </c>
      <c r="C57" s="32" t="s">
        <v>172</v>
      </c>
      <c r="D57" s="113" t="s">
        <v>172</v>
      </c>
      <c r="E57" s="155" t="s">
        <v>172</v>
      </c>
      <c r="F57" s="113" t="s">
        <v>4</v>
      </c>
      <c r="G57" s="107">
        <v>0</v>
      </c>
      <c r="H57" s="46">
        <v>0</v>
      </c>
      <c r="I57" s="143">
        <v>0</v>
      </c>
    </row>
    <row r="58" spans="1:9" s="22" customFormat="1" ht="43.5" customHeight="1" x14ac:dyDescent="0.25">
      <c r="A58" s="3">
        <v>6.6</v>
      </c>
      <c r="B58" s="16" t="s">
        <v>113</v>
      </c>
      <c r="C58" s="32" t="s">
        <v>173</v>
      </c>
      <c r="D58" s="113" t="s">
        <v>173</v>
      </c>
      <c r="E58" s="155" t="s">
        <v>173</v>
      </c>
      <c r="F58" s="113" t="s">
        <v>4</v>
      </c>
      <c r="G58" s="107">
        <v>0</v>
      </c>
      <c r="H58" s="46">
        <v>0</v>
      </c>
      <c r="I58" s="143">
        <v>0</v>
      </c>
    </row>
    <row r="59" spans="1:9" s="21" customFormat="1" ht="35.1" customHeight="1" x14ac:dyDescent="0.25">
      <c r="A59" s="11">
        <v>7</v>
      </c>
      <c r="B59" s="12" t="s">
        <v>103</v>
      </c>
      <c r="C59" s="77"/>
      <c r="D59" s="101"/>
      <c r="E59" s="133"/>
      <c r="F59" s="77"/>
      <c r="G59" s="77"/>
      <c r="H59" s="77"/>
      <c r="I59" s="77"/>
    </row>
    <row r="60" spans="1:9" s="21" customFormat="1" ht="29.25" customHeight="1" x14ac:dyDescent="0.25">
      <c r="A60" s="3">
        <v>7.1</v>
      </c>
      <c r="B60" s="4" t="s">
        <v>37</v>
      </c>
      <c r="C60" s="77"/>
      <c r="D60" s="101"/>
      <c r="E60" s="133"/>
      <c r="F60" s="77"/>
      <c r="G60" s="77"/>
      <c r="H60" s="77"/>
      <c r="I60" s="77"/>
    </row>
    <row r="61" spans="1:9" s="21" customFormat="1" ht="38.25" customHeight="1" x14ac:dyDescent="0.25">
      <c r="A61" s="3" t="s">
        <v>38</v>
      </c>
      <c r="B61" s="17" t="s">
        <v>143</v>
      </c>
      <c r="C61" s="49" t="s">
        <v>165</v>
      </c>
      <c r="D61" s="106" t="s">
        <v>165</v>
      </c>
      <c r="E61" s="46" t="s">
        <v>165</v>
      </c>
      <c r="F61" s="106">
        <v>0</v>
      </c>
      <c r="G61" s="112">
        <v>0</v>
      </c>
      <c r="H61" s="46">
        <v>0</v>
      </c>
      <c r="I61" s="143">
        <v>0</v>
      </c>
    </row>
    <row r="62" spans="1:9" s="21" customFormat="1" ht="40.5" customHeight="1" x14ac:dyDescent="0.25">
      <c r="A62" s="8" t="s">
        <v>39</v>
      </c>
      <c r="B62" s="18" t="s">
        <v>144</v>
      </c>
      <c r="C62" s="40" t="s">
        <v>166</v>
      </c>
      <c r="D62" s="119" t="s">
        <v>166</v>
      </c>
      <c r="E62" s="139" t="s">
        <v>205</v>
      </c>
      <c r="F62" s="106">
        <v>0</v>
      </c>
      <c r="G62" s="112">
        <v>0</v>
      </c>
      <c r="H62" s="157" t="s">
        <v>206</v>
      </c>
      <c r="I62" s="157" t="s">
        <v>207</v>
      </c>
    </row>
    <row r="63" spans="1:9" s="21" customFormat="1" ht="35.1" customHeight="1" x14ac:dyDescent="0.25">
      <c r="A63" s="61" t="s">
        <v>40</v>
      </c>
      <c r="B63" s="62" t="s">
        <v>111</v>
      </c>
      <c r="C63" s="31" t="s">
        <v>4</v>
      </c>
      <c r="D63" s="120" t="s">
        <v>4</v>
      </c>
      <c r="E63" s="149" t="s">
        <v>4</v>
      </c>
      <c r="F63" s="120" t="s">
        <v>4</v>
      </c>
      <c r="G63" s="120" t="s">
        <v>4</v>
      </c>
      <c r="H63" s="149" t="s">
        <v>4</v>
      </c>
      <c r="I63" s="149" t="s">
        <v>4</v>
      </c>
    </row>
    <row r="64" spans="1:9" s="21" customFormat="1" ht="35.1" customHeight="1" x14ac:dyDescent="0.25">
      <c r="A64" s="3">
        <v>7.2</v>
      </c>
      <c r="B64" s="4" t="s">
        <v>42</v>
      </c>
      <c r="C64" s="78"/>
      <c r="D64" s="102"/>
      <c r="E64" s="134"/>
      <c r="F64" s="78"/>
      <c r="G64" s="78"/>
      <c r="H64" s="78"/>
      <c r="I64" s="78"/>
    </row>
    <row r="65" spans="1:9" s="21" customFormat="1" ht="39.75" customHeight="1" x14ac:dyDescent="0.25">
      <c r="A65" s="3" t="s">
        <v>43</v>
      </c>
      <c r="B65" s="17" t="s">
        <v>145</v>
      </c>
      <c r="C65" s="30" t="s">
        <v>153</v>
      </c>
      <c r="D65" s="119" t="s">
        <v>153</v>
      </c>
      <c r="E65" s="139" t="s">
        <v>153</v>
      </c>
      <c r="F65" s="120" t="s">
        <v>4</v>
      </c>
      <c r="G65" s="112">
        <v>0</v>
      </c>
      <c r="H65" s="150">
        <v>0</v>
      </c>
      <c r="I65" s="81">
        <v>0</v>
      </c>
    </row>
    <row r="66" spans="1:9" s="21" customFormat="1" ht="40.5" customHeight="1" x14ac:dyDescent="0.25">
      <c r="A66" s="8" t="s">
        <v>44</v>
      </c>
      <c r="B66" s="83" t="s">
        <v>144</v>
      </c>
      <c r="C66" s="30" t="s">
        <v>153</v>
      </c>
      <c r="D66" s="119" t="s">
        <v>153</v>
      </c>
      <c r="E66" s="139" t="s">
        <v>153</v>
      </c>
      <c r="F66" s="120" t="s">
        <v>4</v>
      </c>
      <c r="G66" s="112">
        <v>0</v>
      </c>
      <c r="H66" s="150">
        <v>0</v>
      </c>
      <c r="I66" s="81">
        <v>0</v>
      </c>
    </row>
    <row r="67" spans="1:9" s="21" customFormat="1" ht="35.1" customHeight="1" x14ac:dyDescent="0.25">
      <c r="A67" s="8" t="s">
        <v>45</v>
      </c>
      <c r="B67" s="14" t="s">
        <v>111</v>
      </c>
      <c r="C67" s="31" t="s">
        <v>4</v>
      </c>
      <c r="D67" s="120" t="s">
        <v>4</v>
      </c>
      <c r="E67" s="149" t="s">
        <v>4</v>
      </c>
      <c r="F67" s="120" t="s">
        <v>4</v>
      </c>
      <c r="G67" s="120" t="s">
        <v>4</v>
      </c>
      <c r="H67" s="149" t="s">
        <v>4</v>
      </c>
      <c r="I67" s="149" t="s">
        <v>4</v>
      </c>
    </row>
    <row r="68" spans="1:9" s="21" customFormat="1" ht="35.1" customHeight="1" x14ac:dyDescent="0.25">
      <c r="A68" s="3">
        <v>7.3</v>
      </c>
      <c r="B68" s="4" t="s">
        <v>46</v>
      </c>
      <c r="C68" s="78"/>
      <c r="D68" s="102"/>
      <c r="E68" s="134"/>
      <c r="F68" s="78"/>
      <c r="G68" s="78"/>
      <c r="H68" s="78"/>
      <c r="I68" s="78"/>
    </row>
    <row r="69" spans="1:9" s="21" customFormat="1" ht="33" customHeight="1" x14ac:dyDescent="0.25">
      <c r="A69" s="19" t="s">
        <v>47</v>
      </c>
      <c r="B69" s="17" t="s">
        <v>143</v>
      </c>
      <c r="C69" s="33">
        <v>2566.52</v>
      </c>
      <c r="D69" s="106">
        <v>2566.52</v>
      </c>
      <c r="E69" s="46">
        <v>2566.52</v>
      </c>
      <c r="F69" s="108">
        <f>D69-C69</f>
        <v>0</v>
      </c>
      <c r="G69" s="107">
        <f>F69/C69</f>
        <v>0</v>
      </c>
      <c r="H69" s="45">
        <f>E69-D69</f>
        <v>0</v>
      </c>
      <c r="I69" s="44">
        <f>H69/E69</f>
        <v>0</v>
      </c>
    </row>
    <row r="70" spans="1:9" s="21" customFormat="1" ht="39" customHeight="1" x14ac:dyDescent="0.25">
      <c r="A70" s="3" t="s">
        <v>48</v>
      </c>
      <c r="B70" s="17" t="s">
        <v>144</v>
      </c>
      <c r="C70" s="49">
        <v>2566.52</v>
      </c>
      <c r="D70" s="106">
        <v>2566.52</v>
      </c>
      <c r="E70" s="46">
        <v>2566.52</v>
      </c>
      <c r="F70" s="108">
        <f>D70-C70</f>
        <v>0</v>
      </c>
      <c r="G70" s="105">
        <f>F70/C70</f>
        <v>0</v>
      </c>
      <c r="H70" s="45">
        <f>E70-D70</f>
        <v>0</v>
      </c>
      <c r="I70" s="44">
        <f>H70/E70</f>
        <v>0</v>
      </c>
    </row>
    <row r="71" spans="1:9" s="21" customFormat="1" ht="35.1" customHeight="1" x14ac:dyDescent="0.25">
      <c r="A71" s="8" t="s">
        <v>49</v>
      </c>
      <c r="B71" s="14" t="s">
        <v>111</v>
      </c>
      <c r="C71" s="66" t="s">
        <v>4</v>
      </c>
      <c r="D71" s="120" t="s">
        <v>4</v>
      </c>
      <c r="E71" s="149" t="s">
        <v>4</v>
      </c>
      <c r="F71" s="120" t="s">
        <v>4</v>
      </c>
      <c r="G71" s="120" t="s">
        <v>4</v>
      </c>
      <c r="H71" s="149" t="s">
        <v>4</v>
      </c>
      <c r="I71" s="149" t="s">
        <v>4</v>
      </c>
    </row>
    <row r="72" spans="1:9" s="21" customFormat="1" ht="35.1" customHeight="1" x14ac:dyDescent="0.25">
      <c r="A72" s="10">
        <v>7.4</v>
      </c>
      <c r="B72" s="4" t="s">
        <v>50</v>
      </c>
      <c r="C72" s="78"/>
      <c r="D72" s="102"/>
      <c r="E72" s="134"/>
      <c r="F72" s="78"/>
      <c r="G72" s="78"/>
      <c r="H72" s="78"/>
      <c r="I72" s="78"/>
    </row>
    <row r="73" spans="1:9" s="21" customFormat="1" ht="36.75" customHeight="1" x14ac:dyDescent="0.25">
      <c r="A73" s="3" t="s">
        <v>51</v>
      </c>
      <c r="B73" s="17" t="s">
        <v>143</v>
      </c>
      <c r="C73" s="30">
        <v>2566.52</v>
      </c>
      <c r="D73" s="119">
        <v>2566.52</v>
      </c>
      <c r="E73" s="139">
        <v>2566.52</v>
      </c>
      <c r="F73" s="108">
        <f>D73-C73</f>
        <v>0</v>
      </c>
      <c r="G73" s="107">
        <f>F73/D73</f>
        <v>0</v>
      </c>
      <c r="H73" s="45">
        <f>E73-D73</f>
        <v>0</v>
      </c>
      <c r="I73" s="44">
        <f>(E73-D73)/D73</f>
        <v>0</v>
      </c>
    </row>
    <row r="74" spans="1:9" s="21" customFormat="1" ht="39.75" customHeight="1" x14ac:dyDescent="0.25">
      <c r="A74" s="3" t="s">
        <v>52</v>
      </c>
      <c r="B74" s="17" t="s">
        <v>144</v>
      </c>
      <c r="C74" s="49">
        <v>2566.52</v>
      </c>
      <c r="D74" s="106">
        <v>2566.52</v>
      </c>
      <c r="E74" s="46">
        <v>2566.52</v>
      </c>
      <c r="F74" s="108">
        <f>D74-C74</f>
        <v>0</v>
      </c>
      <c r="G74" s="105">
        <f>F74/C74</f>
        <v>0</v>
      </c>
      <c r="H74" s="45">
        <f>E74-D74</f>
        <v>0</v>
      </c>
      <c r="I74" s="44">
        <f>(E74-D74)/D74</f>
        <v>0</v>
      </c>
    </row>
    <row r="75" spans="1:9" s="21" customFormat="1" ht="35.1" customHeight="1" x14ac:dyDescent="0.25">
      <c r="A75" s="3" t="s">
        <v>53</v>
      </c>
      <c r="B75" s="16" t="s">
        <v>111</v>
      </c>
      <c r="C75" s="66" t="s">
        <v>4</v>
      </c>
      <c r="D75" s="120" t="s">
        <v>4</v>
      </c>
      <c r="E75" s="149" t="s">
        <v>4</v>
      </c>
      <c r="F75" s="120" t="s">
        <v>4</v>
      </c>
      <c r="G75" s="120" t="s">
        <v>4</v>
      </c>
      <c r="H75" s="149" t="s">
        <v>4</v>
      </c>
      <c r="I75" s="149" t="s">
        <v>4</v>
      </c>
    </row>
    <row r="76" spans="1:9" s="21" customFormat="1" ht="35.1" customHeight="1" x14ac:dyDescent="0.25">
      <c r="A76" s="3" t="s">
        <v>208</v>
      </c>
      <c r="B76" s="4" t="s">
        <v>54</v>
      </c>
      <c r="C76" s="78"/>
      <c r="D76" s="102"/>
      <c r="E76" s="134"/>
      <c r="F76" s="78"/>
      <c r="G76" s="78"/>
      <c r="H76" s="78"/>
      <c r="I76" s="78"/>
    </row>
    <row r="77" spans="1:9" s="21" customFormat="1" ht="40.5" customHeight="1" x14ac:dyDescent="0.25">
      <c r="A77" s="3" t="s">
        <v>55</v>
      </c>
      <c r="B77" s="17" t="s">
        <v>143</v>
      </c>
      <c r="C77" s="49">
        <v>1974.25</v>
      </c>
      <c r="D77" s="106">
        <v>1974.25</v>
      </c>
      <c r="E77" s="46">
        <v>1974.25</v>
      </c>
      <c r="F77" s="108">
        <f>D77-C77</f>
        <v>0</v>
      </c>
      <c r="G77" s="110">
        <f>F77/D77</f>
        <v>0</v>
      </c>
      <c r="H77" s="45">
        <f>E77-D77</f>
        <v>0</v>
      </c>
      <c r="I77" s="151">
        <v>0</v>
      </c>
    </row>
    <row r="78" spans="1:9" s="21" customFormat="1" ht="35.25" customHeight="1" x14ac:dyDescent="0.25">
      <c r="A78" s="3" t="s">
        <v>56</v>
      </c>
      <c r="B78" s="84" t="s">
        <v>144</v>
      </c>
      <c r="C78" s="49">
        <v>2763.95</v>
      </c>
      <c r="D78" s="106">
        <v>2763.95</v>
      </c>
      <c r="E78" s="46">
        <v>2763.95</v>
      </c>
      <c r="F78" s="106">
        <f>D78-C78</f>
        <v>0</v>
      </c>
      <c r="G78" s="110">
        <f>F78/D78</f>
        <v>0</v>
      </c>
      <c r="H78" s="45">
        <f>E78-D78</f>
        <v>0</v>
      </c>
      <c r="I78" s="151">
        <v>0</v>
      </c>
    </row>
    <row r="79" spans="1:9" s="21" customFormat="1" ht="35.1" customHeight="1" x14ac:dyDescent="0.25">
      <c r="A79" s="8" t="s">
        <v>57</v>
      </c>
      <c r="B79" s="14" t="s">
        <v>41</v>
      </c>
      <c r="C79" s="67" t="s">
        <v>4</v>
      </c>
      <c r="D79" s="125" t="s">
        <v>4</v>
      </c>
      <c r="E79" s="158" t="s">
        <v>4</v>
      </c>
      <c r="F79" s="120" t="s">
        <v>4</v>
      </c>
      <c r="G79" s="120" t="s">
        <v>4</v>
      </c>
      <c r="H79" s="149" t="s">
        <v>4</v>
      </c>
      <c r="I79" s="149" t="s">
        <v>4</v>
      </c>
    </row>
    <row r="80" spans="1:9" s="21" customFormat="1" ht="35.1" customHeight="1" x14ac:dyDescent="0.25">
      <c r="A80" s="11">
        <v>8</v>
      </c>
      <c r="B80" s="63" t="s">
        <v>104</v>
      </c>
      <c r="C80" s="77"/>
      <c r="D80" s="101"/>
      <c r="E80" s="133"/>
      <c r="F80" s="77"/>
      <c r="G80" s="77"/>
      <c r="H80" s="77"/>
      <c r="I80" s="77"/>
    </row>
    <row r="81" spans="1:9" s="21" customFormat="1" ht="35.1" customHeight="1" x14ac:dyDescent="0.25">
      <c r="A81" s="3">
        <v>8.1</v>
      </c>
      <c r="B81" s="14" t="s">
        <v>58</v>
      </c>
      <c r="C81" s="30" t="s">
        <v>146</v>
      </c>
      <c r="D81" s="119" t="s">
        <v>146</v>
      </c>
      <c r="E81" s="139" t="s">
        <v>146</v>
      </c>
      <c r="F81" s="106">
        <v>0</v>
      </c>
      <c r="G81" s="162">
        <v>0</v>
      </c>
      <c r="H81" s="46">
        <v>0</v>
      </c>
      <c r="I81" s="161">
        <v>0</v>
      </c>
    </row>
    <row r="82" spans="1:9" s="21" customFormat="1" ht="35.1" customHeight="1" x14ac:dyDescent="0.25">
      <c r="A82" s="3">
        <v>8.1999999999999993</v>
      </c>
      <c r="B82" s="16" t="s">
        <v>59</v>
      </c>
      <c r="C82" s="48">
        <v>700</v>
      </c>
      <c r="D82" s="111" t="s">
        <v>174</v>
      </c>
      <c r="E82" s="150" t="s">
        <v>174</v>
      </c>
      <c r="F82" s="111" t="s">
        <v>175</v>
      </c>
      <c r="G82" s="110" t="s">
        <v>176</v>
      </c>
      <c r="H82" s="159">
        <v>0</v>
      </c>
      <c r="I82" s="160">
        <v>0</v>
      </c>
    </row>
    <row r="83" spans="1:9" s="21" customFormat="1" ht="35.1" customHeight="1" x14ac:dyDescent="0.25">
      <c r="A83" s="3">
        <v>8.3000000000000007</v>
      </c>
      <c r="B83" s="4" t="s">
        <v>69</v>
      </c>
      <c r="C83" s="79"/>
      <c r="D83" s="103"/>
      <c r="E83" s="135"/>
      <c r="F83" s="79"/>
      <c r="G83" s="79"/>
      <c r="H83" s="79"/>
      <c r="I83" s="79"/>
    </row>
    <row r="84" spans="1:9" s="22" customFormat="1" ht="35.1" customHeight="1" x14ac:dyDescent="0.25">
      <c r="A84" s="8" t="s">
        <v>64</v>
      </c>
      <c r="B84" s="14" t="s">
        <v>105</v>
      </c>
      <c r="C84" s="48">
        <v>430</v>
      </c>
      <c r="D84" s="111">
        <v>473.82</v>
      </c>
      <c r="E84" s="150">
        <v>473.82</v>
      </c>
      <c r="F84" s="111">
        <f>D84-C84</f>
        <v>43.819999999999993</v>
      </c>
      <c r="G84" s="110">
        <f>F84/C84</f>
        <v>0.10190697674418603</v>
      </c>
      <c r="H84" s="150">
        <f>E84-D84</f>
        <v>0</v>
      </c>
      <c r="I84" s="151">
        <f>(E84-D84)/D84</f>
        <v>0</v>
      </c>
    </row>
    <row r="85" spans="1:9" s="22" customFormat="1" ht="35.1" customHeight="1" x14ac:dyDescent="0.25">
      <c r="A85" s="8" t="s">
        <v>65</v>
      </c>
      <c r="B85" s="14" t="s">
        <v>106</v>
      </c>
      <c r="C85" s="48" t="s">
        <v>4</v>
      </c>
      <c r="D85" s="111" t="s">
        <v>4</v>
      </c>
      <c r="E85" s="150" t="s">
        <v>4</v>
      </c>
      <c r="F85" s="120" t="s">
        <v>4</v>
      </c>
      <c r="G85" s="120" t="s">
        <v>4</v>
      </c>
      <c r="H85" s="150" t="s">
        <v>4</v>
      </c>
      <c r="I85" s="150" t="s">
        <v>4</v>
      </c>
    </row>
    <row r="86" spans="1:9" s="21" customFormat="1" ht="35.1" customHeight="1" x14ac:dyDescent="0.25">
      <c r="A86" s="3">
        <v>8.4</v>
      </c>
      <c r="B86" s="16" t="s">
        <v>60</v>
      </c>
      <c r="C86" s="31" t="s">
        <v>4</v>
      </c>
      <c r="D86" s="120" t="s">
        <v>4</v>
      </c>
      <c r="E86" s="150" t="s">
        <v>4</v>
      </c>
      <c r="F86" s="120" t="s">
        <v>4</v>
      </c>
      <c r="G86" s="120" t="s">
        <v>4</v>
      </c>
      <c r="H86" s="150" t="s">
        <v>4</v>
      </c>
      <c r="I86" s="150" t="s">
        <v>4</v>
      </c>
    </row>
    <row r="87" spans="1:9" s="22" customFormat="1" ht="41.25" customHeight="1" x14ac:dyDescent="0.25">
      <c r="A87" s="3">
        <v>8.5</v>
      </c>
      <c r="B87" s="16" t="s">
        <v>61</v>
      </c>
      <c r="C87" s="30" t="s">
        <v>137</v>
      </c>
      <c r="D87" s="119" t="s">
        <v>163</v>
      </c>
      <c r="E87" s="139" t="s">
        <v>163</v>
      </c>
      <c r="F87" s="108">
        <f>344.54-315</f>
        <v>29.54000000000002</v>
      </c>
      <c r="G87" s="105">
        <f>F87/315</f>
        <v>9.3777777777777849E-2</v>
      </c>
      <c r="H87" s="159">
        <v>0</v>
      </c>
      <c r="I87" s="160">
        <v>0</v>
      </c>
    </row>
    <row r="88" spans="1:9" s="21" customFormat="1" ht="35.1" customHeight="1" x14ac:dyDescent="0.25">
      <c r="A88" s="3">
        <v>8.6</v>
      </c>
      <c r="B88" s="17" t="s">
        <v>62</v>
      </c>
      <c r="C88" s="33">
        <v>1100</v>
      </c>
      <c r="D88" s="106">
        <v>1085.8399999999999</v>
      </c>
      <c r="E88" s="46">
        <v>1085.8399999999999</v>
      </c>
      <c r="F88" s="45">
        <f>D88-C88</f>
        <v>-14.160000000000082</v>
      </c>
      <c r="G88" s="88">
        <f>F88/C88</f>
        <v>-1.2872727272727346E-2</v>
      </c>
      <c r="H88" s="159">
        <f>E88-D88</f>
        <v>0</v>
      </c>
      <c r="I88" s="160">
        <f>(E88-D88)/D88</f>
        <v>0</v>
      </c>
    </row>
    <row r="89" spans="1:9" s="22" customFormat="1" ht="35.1" customHeight="1" x14ac:dyDescent="0.25">
      <c r="A89" s="8">
        <v>8.6999999999999993</v>
      </c>
      <c r="B89" s="43" t="s">
        <v>79</v>
      </c>
      <c r="C89" s="77"/>
      <c r="D89" s="101"/>
      <c r="E89" s="133"/>
      <c r="F89" s="77"/>
      <c r="G89" s="77"/>
      <c r="H89" s="137"/>
      <c r="I89" s="137"/>
    </row>
    <row r="90" spans="1:9" s="22" customFormat="1" ht="35.1" customHeight="1" x14ac:dyDescent="0.25">
      <c r="A90" s="8" t="s">
        <v>82</v>
      </c>
      <c r="B90" s="14" t="s">
        <v>77</v>
      </c>
      <c r="C90" s="33" t="s">
        <v>148</v>
      </c>
      <c r="D90" s="106" t="s">
        <v>164</v>
      </c>
      <c r="E90" s="46" t="s">
        <v>164</v>
      </c>
      <c r="F90" s="93">
        <v>-3.22</v>
      </c>
      <c r="G90" s="89">
        <v>-0.01</v>
      </c>
      <c r="H90" s="159">
        <v>0</v>
      </c>
      <c r="I90" s="160">
        <v>0</v>
      </c>
    </row>
    <row r="91" spans="1:9" s="22" customFormat="1" ht="35.1" customHeight="1" x14ac:dyDescent="0.25">
      <c r="A91" s="8" t="s">
        <v>83</v>
      </c>
      <c r="B91" s="14" t="s">
        <v>78</v>
      </c>
      <c r="C91" s="40" t="s">
        <v>154</v>
      </c>
      <c r="D91" s="119" t="s">
        <v>154</v>
      </c>
      <c r="E91" s="139" t="s">
        <v>154</v>
      </c>
      <c r="F91" s="120" t="s">
        <v>3</v>
      </c>
      <c r="G91" s="120" t="s">
        <v>3</v>
      </c>
      <c r="H91" s="149" t="s">
        <v>3</v>
      </c>
      <c r="I91" s="149" t="s">
        <v>3</v>
      </c>
    </row>
    <row r="92" spans="1:9" s="22" customFormat="1" ht="55.5" customHeight="1" x14ac:dyDescent="0.25">
      <c r="A92" s="8">
        <v>8.8000000000000007</v>
      </c>
      <c r="B92" s="16" t="s">
        <v>63</v>
      </c>
      <c r="C92" s="40" t="s">
        <v>147</v>
      </c>
      <c r="D92" s="119" t="s">
        <v>177</v>
      </c>
      <c r="E92" s="139" t="s">
        <v>177</v>
      </c>
      <c r="F92" s="46" t="s">
        <v>183</v>
      </c>
      <c r="G92" s="44" t="s">
        <v>182</v>
      </c>
      <c r="H92" s="159">
        <v>0</v>
      </c>
      <c r="I92" s="160">
        <v>0</v>
      </c>
    </row>
    <row r="93" spans="1:9" s="21" customFormat="1" ht="41.25" customHeight="1" x14ac:dyDescent="0.25">
      <c r="A93" s="20">
        <v>8.11</v>
      </c>
      <c r="B93" s="4" t="s">
        <v>107</v>
      </c>
      <c r="C93" s="72"/>
      <c r="D93" s="96"/>
      <c r="E93" s="128"/>
      <c r="F93" s="72"/>
      <c r="G93" s="72"/>
      <c r="H93" s="72"/>
      <c r="I93" s="72"/>
    </row>
    <row r="94" spans="1:9" s="21" customFormat="1" ht="31.5" customHeight="1" x14ac:dyDescent="0.25">
      <c r="A94" s="3" t="s">
        <v>128</v>
      </c>
      <c r="B94" s="16" t="s">
        <v>108</v>
      </c>
      <c r="C94" s="33">
        <v>203.86</v>
      </c>
      <c r="D94" s="106">
        <v>212.23</v>
      </c>
      <c r="E94" s="46">
        <v>212.23</v>
      </c>
      <c r="F94" s="106">
        <f>D94-C94</f>
        <v>8.3699999999999761</v>
      </c>
      <c r="G94" s="105">
        <v>0.04</v>
      </c>
      <c r="H94" s="46">
        <v>0</v>
      </c>
      <c r="I94" s="143">
        <v>0</v>
      </c>
    </row>
    <row r="95" spans="1:9" s="21" customFormat="1" ht="35.25" customHeight="1" x14ac:dyDescent="0.25">
      <c r="A95" s="3" t="s">
        <v>129</v>
      </c>
      <c r="B95" s="16" t="s">
        <v>109</v>
      </c>
      <c r="C95" s="30" t="s">
        <v>3</v>
      </c>
      <c r="D95" s="119" t="s">
        <v>3</v>
      </c>
      <c r="E95" s="139" t="s">
        <v>3</v>
      </c>
      <c r="F95" s="106">
        <v>0</v>
      </c>
      <c r="G95" s="105">
        <v>0</v>
      </c>
      <c r="H95" s="46">
        <v>0</v>
      </c>
      <c r="I95" s="143">
        <v>0</v>
      </c>
    </row>
    <row r="96" spans="1:9" s="21" customFormat="1" ht="18" x14ac:dyDescent="0.25">
      <c r="B96" s="23"/>
    </row>
    <row r="97" spans="1:5" s="21" customFormat="1" ht="25.5" customHeight="1" x14ac:dyDescent="0.3">
      <c r="A97" s="41" t="s">
        <v>84</v>
      </c>
      <c r="B97" s="41"/>
      <c r="C97" s="24"/>
      <c r="D97" s="24"/>
      <c r="E97" s="24"/>
    </row>
    <row r="98" spans="1:5" s="21" customFormat="1" ht="18" customHeight="1" x14ac:dyDescent="0.3">
      <c r="A98" s="42" t="s">
        <v>76</v>
      </c>
      <c r="B98" s="24"/>
      <c r="C98" s="24"/>
      <c r="D98" s="24"/>
      <c r="E98" s="24"/>
    </row>
    <row r="99" spans="1:5" s="21" customFormat="1" ht="20.25" x14ac:dyDescent="0.3">
      <c r="A99" s="25" t="s">
        <v>70</v>
      </c>
      <c r="B99" s="35" t="s">
        <v>85</v>
      </c>
      <c r="C99" s="35"/>
      <c r="D99" s="35"/>
      <c r="E99" s="35"/>
    </row>
    <row r="100" spans="1:5" s="21" customFormat="1" ht="24" customHeight="1" x14ac:dyDescent="0.3">
      <c r="A100" s="28" t="s">
        <v>71</v>
      </c>
      <c r="B100" s="37" t="s">
        <v>86</v>
      </c>
      <c r="C100" s="35"/>
      <c r="D100" s="35"/>
      <c r="E100" s="35"/>
    </row>
    <row r="101" spans="1:5" s="21" customFormat="1" ht="20.25" customHeight="1" x14ac:dyDescent="0.3">
      <c r="A101" s="28" t="s">
        <v>72</v>
      </c>
      <c r="B101" s="38" t="s">
        <v>110</v>
      </c>
      <c r="C101" s="36"/>
      <c r="D101" s="36"/>
      <c r="E101" s="36"/>
    </row>
    <row r="102" spans="1:5" s="21" customFormat="1" ht="24" customHeight="1" x14ac:dyDescent="0.3">
      <c r="A102" s="28" t="s">
        <v>88</v>
      </c>
      <c r="B102" s="39" t="s">
        <v>87</v>
      </c>
      <c r="C102" s="36"/>
      <c r="D102" s="36"/>
      <c r="E102" s="36"/>
    </row>
    <row r="103" spans="1:5" s="21" customFormat="1" ht="20.25" x14ac:dyDescent="0.3">
      <c r="A103" s="28"/>
      <c r="B103" s="39"/>
      <c r="C103" s="36"/>
      <c r="D103" s="36"/>
      <c r="E103" s="36"/>
    </row>
    <row r="104" spans="1:5" s="21" customFormat="1" ht="20.25" x14ac:dyDescent="0.3">
      <c r="A104" s="28"/>
      <c r="B104" s="64"/>
      <c r="C104" s="36"/>
      <c r="D104" s="36"/>
      <c r="E104" s="36"/>
    </row>
    <row r="105" spans="1:5" s="21" customFormat="1" ht="24.75" customHeight="1" x14ac:dyDescent="0.3">
      <c r="A105" s="54"/>
      <c r="C105" s="55"/>
      <c r="D105" s="55"/>
      <c r="E105" s="55"/>
    </row>
    <row r="106" spans="1:5" s="21" customFormat="1" ht="20.25" x14ac:dyDescent="0.3">
      <c r="A106" s="56"/>
      <c r="B106" s="57"/>
      <c r="C106" s="58"/>
      <c r="D106" s="58"/>
      <c r="E106" s="58"/>
    </row>
    <row r="107" spans="1:5" s="21" customFormat="1" ht="20.25" x14ac:dyDescent="0.3">
      <c r="A107" s="56"/>
      <c r="B107" s="57"/>
    </row>
    <row r="108" spans="1:5" s="21" customFormat="1" ht="18" x14ac:dyDescent="0.25">
      <c r="B108" s="23"/>
    </row>
    <row r="109" spans="1:5" s="21" customFormat="1" ht="18" x14ac:dyDescent="0.25">
      <c r="B109" s="23"/>
    </row>
    <row r="110" spans="1:5" s="21" customFormat="1" ht="18" x14ac:dyDescent="0.25">
      <c r="B110" s="23"/>
    </row>
    <row r="111" spans="1:5" s="21" customFormat="1" ht="18" x14ac:dyDescent="0.25">
      <c r="B111" s="23"/>
    </row>
    <row r="112" spans="1:5" s="21" customFormat="1" ht="18" x14ac:dyDescent="0.25">
      <c r="B112" s="23"/>
    </row>
    <row r="113" spans="2:2" s="21" customFormat="1" ht="18" x14ac:dyDescent="0.25">
      <c r="B113" s="23"/>
    </row>
    <row r="114" spans="2:2" s="21" customFormat="1" ht="18" x14ac:dyDescent="0.25">
      <c r="B114" s="23"/>
    </row>
    <row r="115" spans="2:2" s="21" customFormat="1" ht="18" x14ac:dyDescent="0.25">
      <c r="B115" s="23"/>
    </row>
    <row r="116" spans="2:2" s="21" customFormat="1" ht="18" x14ac:dyDescent="0.25">
      <c r="B116" s="23"/>
    </row>
    <row r="117" spans="2:2" s="21" customFormat="1" ht="18" x14ac:dyDescent="0.25">
      <c r="B117" s="23"/>
    </row>
    <row r="118" spans="2:2" s="21" customFormat="1" ht="18" x14ac:dyDescent="0.25">
      <c r="B118" s="23"/>
    </row>
    <row r="119" spans="2:2" s="21" customFormat="1" ht="18" x14ac:dyDescent="0.25">
      <c r="B119" s="23"/>
    </row>
    <row r="120" spans="2:2" s="21" customFormat="1" ht="18" x14ac:dyDescent="0.25">
      <c r="B120" s="23"/>
    </row>
    <row r="121" spans="2:2" s="21" customFormat="1" ht="18" x14ac:dyDescent="0.25">
      <c r="B121" s="23"/>
    </row>
    <row r="122" spans="2:2" s="21" customFormat="1" ht="18" x14ac:dyDescent="0.25">
      <c r="B122" s="23"/>
    </row>
    <row r="123" spans="2:2" s="21" customFormat="1" ht="18" x14ac:dyDescent="0.25">
      <c r="B123" s="23"/>
    </row>
    <row r="124" spans="2:2" s="21" customFormat="1" ht="18" x14ac:dyDescent="0.25">
      <c r="B124" s="23"/>
    </row>
    <row r="125" spans="2:2" s="21" customFormat="1" ht="18" x14ac:dyDescent="0.25">
      <c r="B125" s="23"/>
    </row>
    <row r="126" spans="2:2" s="21" customFormat="1" ht="18" x14ac:dyDescent="0.25">
      <c r="B126" s="23"/>
    </row>
    <row r="127" spans="2:2" s="21" customFormat="1" ht="18" x14ac:dyDescent="0.25">
      <c r="B127" s="23"/>
    </row>
    <row r="128" spans="2:2" s="21" customFormat="1" ht="18" x14ac:dyDescent="0.25">
      <c r="B128" s="23"/>
    </row>
    <row r="129" spans="2:2" s="21" customFormat="1" ht="18" x14ac:dyDescent="0.25">
      <c r="B129" s="23"/>
    </row>
    <row r="130" spans="2:2" s="21" customFormat="1" ht="18" x14ac:dyDescent="0.25">
      <c r="B130" s="23"/>
    </row>
    <row r="131" spans="2:2" s="21" customFormat="1" ht="18" x14ac:dyDescent="0.25">
      <c r="B131" s="23"/>
    </row>
    <row r="132" spans="2:2" s="21" customFormat="1" ht="18" x14ac:dyDescent="0.25">
      <c r="B132" s="23"/>
    </row>
    <row r="133" spans="2:2" s="21" customFormat="1" ht="18" x14ac:dyDescent="0.25">
      <c r="B133" s="23"/>
    </row>
    <row r="134" spans="2:2" s="21" customFormat="1" ht="18" x14ac:dyDescent="0.25">
      <c r="B134" s="23"/>
    </row>
    <row r="135" spans="2:2" s="21" customFormat="1" ht="18" x14ac:dyDescent="0.25">
      <c r="B135" s="23"/>
    </row>
    <row r="136" spans="2:2" s="21" customFormat="1" ht="18" x14ac:dyDescent="0.25">
      <c r="B136" s="23"/>
    </row>
    <row r="137" spans="2:2" s="21" customFormat="1" ht="18" x14ac:dyDescent="0.25">
      <c r="B137" s="23"/>
    </row>
    <row r="138" spans="2:2" s="21" customFormat="1" ht="18" x14ac:dyDescent="0.25">
      <c r="B138" s="23"/>
    </row>
    <row r="139" spans="2:2" s="21" customFormat="1" ht="18" x14ac:dyDescent="0.25">
      <c r="B139" s="23"/>
    </row>
    <row r="140" spans="2:2" s="21" customFormat="1" ht="18" x14ac:dyDescent="0.25">
      <c r="B140" s="23"/>
    </row>
    <row r="141" spans="2:2" s="21" customFormat="1" ht="18" x14ac:dyDescent="0.25">
      <c r="B141" s="23"/>
    </row>
    <row r="142" spans="2:2" s="21" customFormat="1" ht="18" x14ac:dyDescent="0.25">
      <c r="B142" s="23"/>
    </row>
    <row r="143" spans="2:2" s="21" customFormat="1" ht="18" x14ac:dyDescent="0.25">
      <c r="B143" s="23"/>
    </row>
    <row r="144" spans="2:2" s="21" customFormat="1" ht="18" x14ac:dyDescent="0.25">
      <c r="B144" s="23"/>
    </row>
    <row r="145" spans="2:2" s="21" customFormat="1" ht="18" x14ac:dyDescent="0.25">
      <c r="B145" s="23"/>
    </row>
    <row r="146" spans="2:2" s="21" customFormat="1" ht="18" x14ac:dyDescent="0.25">
      <c r="B146" s="23"/>
    </row>
    <row r="147" spans="2:2" s="21" customFormat="1" ht="18" x14ac:dyDescent="0.25">
      <c r="B147" s="23"/>
    </row>
    <row r="148" spans="2:2" s="21" customFormat="1" ht="18" x14ac:dyDescent="0.25">
      <c r="B148" s="23"/>
    </row>
    <row r="149" spans="2:2" s="21" customFormat="1" ht="18" x14ac:dyDescent="0.25">
      <c r="B149" s="23"/>
    </row>
    <row r="150" spans="2:2" s="21" customFormat="1" ht="18" x14ac:dyDescent="0.25">
      <c r="B150" s="23"/>
    </row>
    <row r="151" spans="2:2" s="21" customFormat="1" ht="18" x14ac:dyDescent="0.25">
      <c r="B151" s="23"/>
    </row>
    <row r="152" spans="2:2" s="21" customFormat="1" ht="18" x14ac:dyDescent="0.25">
      <c r="B152" s="23"/>
    </row>
    <row r="153" spans="2:2" s="21" customFormat="1" ht="18" x14ac:dyDescent="0.25">
      <c r="B153" s="23"/>
    </row>
    <row r="154" spans="2:2" s="21" customFormat="1" ht="18" x14ac:dyDescent="0.25">
      <c r="B154" s="23"/>
    </row>
    <row r="155" spans="2:2" s="21" customFormat="1" ht="18" x14ac:dyDescent="0.25">
      <c r="B155" s="23"/>
    </row>
    <row r="156" spans="2:2" s="21" customFormat="1" ht="18" x14ac:dyDescent="0.25">
      <c r="B156" s="23"/>
    </row>
    <row r="157" spans="2:2" s="21" customFormat="1" ht="18" x14ac:dyDescent="0.25">
      <c r="B157" s="23"/>
    </row>
    <row r="158" spans="2:2" s="21" customFormat="1" ht="18" x14ac:dyDescent="0.25">
      <c r="B158" s="23"/>
    </row>
    <row r="159" spans="2:2" s="21" customFormat="1" ht="18" x14ac:dyDescent="0.25">
      <c r="B159" s="23"/>
    </row>
    <row r="160" spans="2:2" s="21" customFormat="1" ht="18" x14ac:dyDescent="0.25">
      <c r="B160" s="23"/>
    </row>
    <row r="161" spans="2:2" s="21" customFormat="1" ht="18" x14ac:dyDescent="0.25">
      <c r="B161" s="23"/>
    </row>
    <row r="162" spans="2:2" s="21" customFormat="1" ht="18" x14ac:dyDescent="0.25">
      <c r="B162" s="23"/>
    </row>
    <row r="163" spans="2:2" s="21" customFormat="1" ht="18" x14ac:dyDescent="0.25">
      <c r="B163" s="23"/>
    </row>
    <row r="164" spans="2:2" s="21" customFormat="1" ht="18" x14ac:dyDescent="0.25">
      <c r="B164" s="23"/>
    </row>
    <row r="165" spans="2:2" s="21" customFormat="1" ht="18" x14ac:dyDescent="0.25">
      <c r="B165" s="23"/>
    </row>
    <row r="166" spans="2:2" s="21" customFormat="1" ht="18" x14ac:dyDescent="0.25">
      <c r="B166" s="23"/>
    </row>
    <row r="167" spans="2:2" s="21" customFormat="1" ht="18" x14ac:dyDescent="0.25">
      <c r="B167" s="23"/>
    </row>
    <row r="168" spans="2:2" s="21" customFormat="1" ht="18" x14ac:dyDescent="0.25">
      <c r="B168" s="23"/>
    </row>
    <row r="169" spans="2:2" s="21" customFormat="1" ht="18" x14ac:dyDescent="0.25">
      <c r="B169" s="23"/>
    </row>
    <row r="170" spans="2:2" s="21" customFormat="1" ht="18" x14ac:dyDescent="0.25">
      <c r="B170" s="23"/>
    </row>
    <row r="171" spans="2:2" s="21" customFormat="1" ht="18" x14ac:dyDescent="0.25">
      <c r="B171" s="23"/>
    </row>
    <row r="172" spans="2:2" s="21" customFormat="1" ht="18" x14ac:dyDescent="0.25">
      <c r="B172" s="23"/>
    </row>
    <row r="173" spans="2:2" s="21" customFormat="1" ht="18" x14ac:dyDescent="0.25">
      <c r="B173" s="23"/>
    </row>
    <row r="174" spans="2:2" s="21" customFormat="1" ht="18" x14ac:dyDescent="0.25">
      <c r="B174" s="23"/>
    </row>
    <row r="175" spans="2:2" s="21" customFormat="1" ht="18" x14ac:dyDescent="0.25">
      <c r="B175" s="23"/>
    </row>
    <row r="176" spans="2:2" s="21" customFormat="1" ht="18" x14ac:dyDescent="0.25">
      <c r="B176" s="23"/>
    </row>
    <row r="177" spans="2:2" s="21" customFormat="1" ht="18" x14ac:dyDescent="0.25">
      <c r="B177" s="23"/>
    </row>
    <row r="178" spans="2:2" s="21" customFormat="1" ht="18" x14ac:dyDescent="0.25">
      <c r="B178" s="23"/>
    </row>
    <row r="179" spans="2:2" s="21" customFormat="1" ht="18" x14ac:dyDescent="0.25">
      <c r="B179" s="23"/>
    </row>
    <row r="180" spans="2:2" s="21" customFormat="1" ht="18" x14ac:dyDescent="0.25">
      <c r="B180" s="23"/>
    </row>
    <row r="181" spans="2:2" s="21" customFormat="1" ht="18" x14ac:dyDescent="0.25">
      <c r="B181" s="23"/>
    </row>
    <row r="182" spans="2:2" s="21" customFormat="1" ht="18" x14ac:dyDescent="0.25">
      <c r="B182" s="23"/>
    </row>
    <row r="183" spans="2:2" s="21" customFormat="1" ht="18" x14ac:dyDescent="0.25">
      <c r="B183" s="23"/>
    </row>
    <row r="184" spans="2:2" s="21" customFormat="1" ht="18" x14ac:dyDescent="0.25">
      <c r="B184" s="23"/>
    </row>
    <row r="185" spans="2:2" s="21" customFormat="1" ht="18" x14ac:dyDescent="0.25">
      <c r="B185" s="23"/>
    </row>
    <row r="186" spans="2:2" s="21" customFormat="1" ht="18" x14ac:dyDescent="0.25">
      <c r="B186" s="23"/>
    </row>
    <row r="187" spans="2:2" s="21" customFormat="1" ht="18" x14ac:dyDescent="0.25">
      <c r="B187" s="23"/>
    </row>
    <row r="188" spans="2:2" s="21" customFormat="1" ht="18" x14ac:dyDescent="0.25">
      <c r="B188" s="23"/>
    </row>
    <row r="189" spans="2:2" s="21" customFormat="1" ht="18" x14ac:dyDescent="0.25">
      <c r="B189" s="23"/>
    </row>
    <row r="190" spans="2:2" s="21" customFormat="1" ht="18" x14ac:dyDescent="0.25">
      <c r="B190" s="23"/>
    </row>
    <row r="191" spans="2:2" s="21" customFormat="1" ht="18" x14ac:dyDescent="0.25">
      <c r="B191" s="23"/>
    </row>
    <row r="192" spans="2:2" s="21" customFormat="1" ht="18" x14ac:dyDescent="0.25">
      <c r="B192" s="23"/>
    </row>
    <row r="193" spans="2:2" s="21" customFormat="1" ht="18" x14ac:dyDescent="0.25">
      <c r="B193" s="23"/>
    </row>
    <row r="194" spans="2:2" s="21" customFormat="1" ht="18" x14ac:dyDescent="0.25">
      <c r="B194" s="23"/>
    </row>
    <row r="195" spans="2:2" s="21" customFormat="1" ht="18" x14ac:dyDescent="0.25">
      <c r="B195" s="23"/>
    </row>
    <row r="196" spans="2:2" s="21" customFormat="1" ht="18" x14ac:dyDescent="0.25">
      <c r="B196" s="23"/>
    </row>
    <row r="197" spans="2:2" s="21" customFormat="1" ht="18" x14ac:dyDescent="0.25">
      <c r="B197" s="23"/>
    </row>
    <row r="198" spans="2:2" s="21" customFormat="1" ht="18" x14ac:dyDescent="0.25">
      <c r="B198" s="23"/>
    </row>
    <row r="199" spans="2:2" s="21" customFormat="1" ht="18" x14ac:dyDescent="0.25">
      <c r="B199" s="23"/>
    </row>
    <row r="200" spans="2:2" s="21" customFormat="1" ht="18" x14ac:dyDescent="0.25">
      <c r="B200" s="23"/>
    </row>
    <row r="201" spans="2:2" s="21" customFormat="1" ht="18" x14ac:dyDescent="0.25">
      <c r="B201" s="23"/>
    </row>
    <row r="202" spans="2:2" s="21" customFormat="1" ht="18" x14ac:dyDescent="0.25">
      <c r="B202" s="23"/>
    </row>
    <row r="203" spans="2:2" s="21" customFormat="1" ht="18" x14ac:dyDescent="0.25">
      <c r="B203" s="23"/>
    </row>
    <row r="204" spans="2:2" s="21" customFormat="1" ht="18" x14ac:dyDescent="0.25">
      <c r="B204" s="23"/>
    </row>
    <row r="205" spans="2:2" s="21" customFormat="1" ht="18" x14ac:dyDescent="0.25">
      <c r="B205" s="23"/>
    </row>
    <row r="206" spans="2:2" s="21" customFormat="1" ht="18" x14ac:dyDescent="0.25">
      <c r="B206" s="23"/>
    </row>
    <row r="207" spans="2:2" s="21" customFormat="1" ht="18" x14ac:dyDescent="0.25">
      <c r="B207" s="23"/>
    </row>
    <row r="208" spans="2:2" s="21" customFormat="1" ht="18" x14ac:dyDescent="0.25">
      <c r="B208" s="23"/>
    </row>
    <row r="209" spans="2:2" s="21" customFormat="1" ht="18" x14ac:dyDescent="0.25">
      <c r="B209" s="23"/>
    </row>
    <row r="210" spans="2:2" s="21" customFormat="1" ht="18" x14ac:dyDescent="0.25">
      <c r="B210" s="23"/>
    </row>
    <row r="211" spans="2:2" s="21" customFormat="1" ht="18" x14ac:dyDescent="0.25">
      <c r="B211" s="23"/>
    </row>
    <row r="212" spans="2:2" s="21" customFormat="1" ht="18" x14ac:dyDescent="0.25">
      <c r="B212" s="23"/>
    </row>
    <row r="213" spans="2:2" s="21" customFormat="1" ht="18" x14ac:dyDescent="0.25">
      <c r="B213" s="23"/>
    </row>
    <row r="214" spans="2:2" s="21" customFormat="1" ht="18" x14ac:dyDescent="0.25">
      <c r="B214" s="23"/>
    </row>
    <row r="215" spans="2:2" s="21" customFormat="1" ht="18" x14ac:dyDescent="0.25">
      <c r="B215" s="23"/>
    </row>
    <row r="216" spans="2:2" s="21" customFormat="1" ht="18" x14ac:dyDescent="0.25">
      <c r="B216" s="23"/>
    </row>
    <row r="217" spans="2:2" s="21" customFormat="1" ht="18" x14ac:dyDescent="0.25">
      <c r="B217" s="23"/>
    </row>
    <row r="218" spans="2:2" s="21" customFormat="1" ht="18" x14ac:dyDescent="0.25">
      <c r="B218" s="23"/>
    </row>
    <row r="219" spans="2:2" s="21" customFormat="1" ht="18" x14ac:dyDescent="0.25">
      <c r="B219" s="23"/>
    </row>
    <row r="220" spans="2:2" s="21" customFormat="1" ht="18" x14ac:dyDescent="0.25">
      <c r="B220" s="23"/>
    </row>
    <row r="221" spans="2:2" s="21" customFormat="1" ht="18" x14ac:dyDescent="0.25">
      <c r="B221" s="23"/>
    </row>
    <row r="222" spans="2:2" s="21" customFormat="1" ht="18" x14ac:dyDescent="0.25">
      <c r="B222" s="23"/>
    </row>
    <row r="223" spans="2:2" s="21" customFormat="1" ht="18" x14ac:dyDescent="0.25">
      <c r="B223" s="23"/>
    </row>
    <row r="224" spans="2:2" s="21" customFormat="1" ht="18" x14ac:dyDescent="0.25">
      <c r="B224" s="23"/>
    </row>
    <row r="225" spans="2:2" s="21" customFormat="1" ht="18" x14ac:dyDescent="0.25">
      <c r="B225" s="23"/>
    </row>
    <row r="226" spans="2:2" s="21" customFormat="1" ht="18" x14ac:dyDescent="0.25">
      <c r="B226" s="23"/>
    </row>
    <row r="227" spans="2:2" s="21" customFormat="1" ht="18" x14ac:dyDescent="0.25">
      <c r="B227" s="23"/>
    </row>
    <row r="228" spans="2:2" s="21" customFormat="1" ht="18" x14ac:dyDescent="0.25">
      <c r="B228" s="23"/>
    </row>
    <row r="229" spans="2:2" s="21" customFormat="1" ht="18" x14ac:dyDescent="0.25">
      <c r="B229" s="23"/>
    </row>
    <row r="230" spans="2:2" s="21" customFormat="1" ht="18" x14ac:dyDescent="0.25">
      <c r="B230" s="23"/>
    </row>
    <row r="231" spans="2:2" s="21" customFormat="1" ht="18" x14ac:dyDescent="0.25">
      <c r="B231" s="23"/>
    </row>
    <row r="232" spans="2:2" s="21" customFormat="1" ht="18" x14ac:dyDescent="0.25">
      <c r="B232" s="23"/>
    </row>
    <row r="233" spans="2:2" s="21" customFormat="1" ht="18" x14ac:dyDescent="0.25">
      <c r="B233" s="23"/>
    </row>
    <row r="234" spans="2:2" s="21" customFormat="1" ht="18" x14ac:dyDescent="0.25">
      <c r="B234" s="23"/>
    </row>
    <row r="235" spans="2:2" s="21" customFormat="1" ht="18" x14ac:dyDescent="0.25">
      <c r="B235" s="23"/>
    </row>
    <row r="236" spans="2:2" s="21" customFormat="1" ht="18" x14ac:dyDescent="0.25">
      <c r="B236" s="23"/>
    </row>
    <row r="237" spans="2:2" s="21" customFormat="1" ht="18" x14ac:dyDescent="0.25">
      <c r="B237" s="23"/>
    </row>
    <row r="238" spans="2:2" s="21" customFormat="1" ht="18" x14ac:dyDescent="0.25">
      <c r="B238" s="23"/>
    </row>
    <row r="239" spans="2:2" s="21" customFormat="1" ht="18" x14ac:dyDescent="0.25">
      <c r="B239" s="23"/>
    </row>
    <row r="240" spans="2:2" s="21" customFormat="1" ht="18" x14ac:dyDescent="0.25">
      <c r="B240" s="23"/>
    </row>
    <row r="241" spans="2:2" s="21" customFormat="1" ht="18" x14ac:dyDescent="0.25">
      <c r="B241" s="23"/>
    </row>
    <row r="242" spans="2:2" s="21" customFormat="1" ht="18" x14ac:dyDescent="0.25">
      <c r="B242" s="23"/>
    </row>
    <row r="243" spans="2:2" s="21" customFormat="1" ht="18" x14ac:dyDescent="0.25">
      <c r="B243" s="23"/>
    </row>
    <row r="244" spans="2:2" s="21" customFormat="1" ht="18" x14ac:dyDescent="0.25">
      <c r="B244" s="23"/>
    </row>
    <row r="245" spans="2:2" s="21" customFormat="1" ht="18" x14ac:dyDescent="0.25">
      <c r="B245" s="23"/>
    </row>
    <row r="246" spans="2:2" s="21" customFormat="1" ht="18" x14ac:dyDescent="0.25">
      <c r="B246" s="23"/>
    </row>
    <row r="247" spans="2:2" s="21" customFormat="1" ht="18" x14ac:dyDescent="0.25">
      <c r="B247" s="23"/>
    </row>
    <row r="248" spans="2:2" s="21" customFormat="1" ht="18" x14ac:dyDescent="0.25">
      <c r="B248" s="23"/>
    </row>
    <row r="249" spans="2:2" s="21" customFormat="1" ht="18" x14ac:dyDescent="0.25">
      <c r="B249" s="23"/>
    </row>
    <row r="250" spans="2:2" s="21" customFormat="1" ht="18" x14ac:dyDescent="0.25">
      <c r="B250" s="23"/>
    </row>
    <row r="251" spans="2:2" s="21" customFormat="1" ht="18" x14ac:dyDescent="0.25">
      <c r="B251" s="23"/>
    </row>
    <row r="252" spans="2:2" s="21" customFormat="1" ht="18" x14ac:dyDescent="0.25">
      <c r="B252" s="23"/>
    </row>
    <row r="253" spans="2:2" s="21" customFormat="1" ht="18" x14ac:dyDescent="0.25">
      <c r="B253" s="23"/>
    </row>
    <row r="254" spans="2:2" s="21" customFormat="1" ht="18" x14ac:dyDescent="0.25">
      <c r="B254" s="23"/>
    </row>
    <row r="255" spans="2:2" s="21" customFormat="1" ht="18" x14ac:dyDescent="0.25">
      <c r="B255" s="23"/>
    </row>
    <row r="256" spans="2:2" s="21" customFormat="1" ht="18" x14ac:dyDescent="0.25">
      <c r="B256" s="23"/>
    </row>
    <row r="257" spans="1:5" s="21" customFormat="1" ht="18" x14ac:dyDescent="0.25">
      <c r="B257" s="23"/>
    </row>
    <row r="258" spans="1:5" s="21" customFormat="1" ht="18" x14ac:dyDescent="0.25">
      <c r="B258" s="23"/>
    </row>
    <row r="259" spans="1:5" s="21" customFormat="1" ht="18" x14ac:dyDescent="0.25">
      <c r="B259" s="23"/>
    </row>
    <row r="260" spans="1:5" s="21" customFormat="1" ht="18" x14ac:dyDescent="0.25">
      <c r="B260" s="23"/>
    </row>
    <row r="261" spans="1:5" s="21" customFormat="1" ht="18" x14ac:dyDescent="0.25">
      <c r="B261" s="23"/>
    </row>
    <row r="262" spans="1:5" s="21" customFormat="1" ht="18" x14ac:dyDescent="0.25">
      <c r="B262" s="23"/>
    </row>
    <row r="263" spans="1:5" s="21" customFormat="1" ht="18" x14ac:dyDescent="0.25">
      <c r="B263" s="23"/>
    </row>
    <row r="264" spans="1:5" s="21" customFormat="1" ht="18" x14ac:dyDescent="0.25">
      <c r="B264" s="23"/>
    </row>
    <row r="265" spans="1:5" s="21" customFormat="1" ht="18" x14ac:dyDescent="0.25">
      <c r="B265" s="23"/>
    </row>
    <row r="266" spans="1:5" s="21" customFormat="1" ht="18" x14ac:dyDescent="0.25">
      <c r="B266" s="23"/>
    </row>
    <row r="267" spans="1:5" s="21" customFormat="1" ht="18" x14ac:dyDescent="0.25">
      <c r="B267" s="23"/>
    </row>
    <row r="268" spans="1:5" s="21" customFormat="1" ht="18" x14ac:dyDescent="0.25">
      <c r="B268" s="23"/>
    </row>
    <row r="269" spans="1:5" s="21" customFormat="1" ht="18" x14ac:dyDescent="0.25">
      <c r="B269" s="23"/>
    </row>
    <row r="270" spans="1:5" ht="18" x14ac:dyDescent="0.25">
      <c r="A270" s="21"/>
      <c r="C270" s="21"/>
      <c r="D270" s="21"/>
      <c r="E270" s="21"/>
    </row>
    <row r="271" spans="1:5" ht="18" x14ac:dyDescent="0.25">
      <c r="A271" s="21"/>
    </row>
    <row r="272" spans="1:5" ht="18" x14ac:dyDescent="0.25">
      <c r="A272" s="21"/>
    </row>
    <row r="273" spans="1:1" ht="18" x14ac:dyDescent="0.25">
      <c r="A273" s="21"/>
    </row>
  </sheetData>
  <mergeCells count="4">
    <mergeCell ref="A1:A2"/>
    <mergeCell ref="B1:B2"/>
    <mergeCell ref="F1:I1"/>
    <mergeCell ref="C1:E1"/>
  </mergeCells>
  <pageMargins left="0.82677165354330717" right="0.43307086614173229" top="1.0629921259842521" bottom="0.15748031496062992" header="0.55118110236220474" footer="0.15748031496062992"/>
  <pageSetup scale="33" fitToHeight="0" orientation="landscape" r:id="rId1"/>
  <headerFooter alignWithMargins="0">
    <oddHeader>&amp;L&amp;"Arial,Bold"&amp;18CB 1H&amp;C&amp;"Arial,Bold"&amp;26PRELIMINARY SAGICOR BANK JAMAICA LIMITED &amp;K000000
SCHEDULE OF FEES AND CHARGES DECEMBER 2020 - DECEMBER 2022  
Pursuant to Section (64)(g)(ii) of the Banking Services Act</oddHeader>
  </headerFooter>
  <rowBreaks count="3" manualBreakCount="3">
    <brk id="24" max="16383" man="1"/>
    <brk id="58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SBJ</vt:lpstr>
      <vt:lpstr>SBJ!Print_Area</vt:lpstr>
      <vt:lpstr>SBJ!Print_Titles</vt:lpstr>
    </vt:vector>
  </TitlesOfParts>
  <Company>Bank of Jamaica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judyb</dc:creator>
  <cp:lastModifiedBy>Jillan Stewart</cp:lastModifiedBy>
  <cp:lastPrinted>2023-08-11T16:48:21Z</cp:lastPrinted>
  <dcterms:created xsi:type="dcterms:W3CDTF">2008-03-25T19:46:19Z</dcterms:created>
  <dcterms:modified xsi:type="dcterms:W3CDTF">2023-08-11T16:48:47Z</dcterms:modified>
</cp:coreProperties>
</file>