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llanS\AppData\Local\Microsoft\Windows\INetCache\Content.Outlook\IIFWF8YX\"/>
    </mc:Choice>
  </mc:AlternateContent>
  <xr:revisionPtr revIDLastSave="0" documentId="13_ncr:1_{EC51A1AE-F071-4194-B73F-912F4BB8620F}" xr6:coauthVersionLast="36" xr6:coauthVersionMax="36" xr10:uidLastSave="{00000000-0000-0000-0000-000000000000}"/>
  <bookViews>
    <workbookView xWindow="0" yWindow="0" windowWidth="20490" windowHeight="7545" tabRatio="615" xr2:uid="{00000000-000D-0000-FFFF-FFFF00000000}"/>
  </bookViews>
  <sheets>
    <sheet name="JMMB " sheetId="3" r:id="rId1"/>
  </sheets>
  <externalReferences>
    <externalReference r:id="rId2"/>
  </externalReferences>
  <definedNames>
    <definedName name="BSQ5_DECLARATION">#REF!</definedName>
    <definedName name="BSQ5_SA">#REF!</definedName>
    <definedName name="BSQ5_SB">#REF!</definedName>
    <definedName name="BSQ5_SUMMARY">#REF!</definedName>
    <definedName name="CBM10_DECLARATION">#REF!</definedName>
    <definedName name="CBM10_DEPOSITS">#REF!</definedName>
    <definedName name="CBM10_LOANS">#REF!</definedName>
    <definedName name="CBM16_DECLARATION">#REF!</definedName>
    <definedName name="CBM16_SEC_A">#REF!</definedName>
    <definedName name="CBM16_SEC_B">#REF!</definedName>
    <definedName name="CBM16_SEC_C">#REF!</definedName>
    <definedName name="CBM9_DECLARATION">#REF!</definedName>
    <definedName name="CBM9_DEPOSITS">#REF!</definedName>
    <definedName name="CBM9_LOANS">#REF!</definedName>
    <definedName name="FIM13_DECLARATION" localSheetId="0">[1]FIM13!#REF!</definedName>
    <definedName name="FIM13_DECLARATION">[1]FIM13!#REF!</definedName>
    <definedName name="_xlnm.Print_Area" localSheetId="0">'JMMB '!$A$1:$I$105</definedName>
    <definedName name="_xlnm.Print_Titles" localSheetId="0">'JMMB '!$A:$A,'JMMB '!$2:$2</definedName>
  </definedNames>
  <calcPr calcId="191029"/>
</workbook>
</file>

<file path=xl/calcChain.xml><?xml version="1.0" encoding="utf-8"?>
<calcChain xmlns="http://schemas.openxmlformats.org/spreadsheetml/2006/main">
  <c r="I12" i="3" l="1"/>
  <c r="I14" i="3"/>
  <c r="I85" i="3"/>
  <c r="H85" i="3"/>
  <c r="G85" i="3"/>
  <c r="F85" i="3"/>
  <c r="I82" i="3"/>
  <c r="H82" i="3"/>
  <c r="G82" i="3"/>
  <c r="F82" i="3"/>
  <c r="I11" i="3"/>
  <c r="H11" i="3"/>
  <c r="I15" i="3"/>
  <c r="H15" i="3"/>
  <c r="G15" i="3"/>
  <c r="F15" i="3"/>
  <c r="G9" i="3"/>
  <c r="F9" i="3"/>
  <c r="G14" i="3"/>
  <c r="G12" i="3"/>
  <c r="G11" i="3"/>
  <c r="F41" i="3"/>
  <c r="G41" i="3"/>
  <c r="H41" i="3"/>
  <c r="I42" i="3"/>
  <c r="H42" i="3"/>
  <c r="H55" i="3"/>
  <c r="I55" i="3"/>
  <c r="I56" i="3"/>
  <c r="H56" i="3"/>
  <c r="F55" i="3"/>
  <c r="G55" i="3"/>
  <c r="G56" i="3"/>
  <c r="F56" i="3"/>
  <c r="I94" i="3"/>
  <c r="H94" i="3"/>
  <c r="G94" i="3"/>
  <c r="F94" i="3"/>
  <c r="F88" i="3"/>
  <c r="F87" i="3"/>
  <c r="I87" i="3"/>
  <c r="H87" i="3"/>
  <c r="I91" i="3"/>
  <c r="H91" i="3"/>
  <c r="G91" i="3"/>
  <c r="F91" i="3"/>
  <c r="I88" i="3"/>
  <c r="H88" i="3"/>
  <c r="G88" i="3"/>
  <c r="G87" i="3"/>
  <c r="I84" i="3"/>
  <c r="H84" i="3"/>
  <c r="G84" i="3"/>
  <c r="F84" i="3"/>
  <c r="G42" i="3"/>
  <c r="F42" i="3"/>
  <c r="H39" i="3"/>
  <c r="F35" i="3"/>
  <c r="H14" i="3"/>
  <c r="H12" i="3"/>
  <c r="F14" i="3"/>
  <c r="F12" i="3"/>
  <c r="F11" i="3" l="1"/>
  <c r="F5" i="3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Jillan Stewart</author>
  </authors>
  <commentList>
    <comment ref="I2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Jillan Stewart:</t>
        </r>
        <r>
          <rPr>
            <sz val="9"/>
            <color indexed="81"/>
            <rFont val="Tahoma"/>
            <family val="2"/>
          </rPr>
          <t xml:space="preserve">
These are all 76.5%. No need to  repeat the curriences.  Refer to publication</t>
        </r>
      </text>
    </comment>
  </commentList>
</comments>
</file>

<file path=xl/sharedStrings.xml><?xml version="1.0" encoding="utf-8"?>
<sst xmlns="http://schemas.openxmlformats.org/spreadsheetml/2006/main" count="427" uniqueCount="179">
  <si>
    <t>Automated Banking Machine (ABM)</t>
  </si>
  <si>
    <t>Annual Renewal Fee</t>
  </si>
  <si>
    <t>Foreign Draft (sold)</t>
  </si>
  <si>
    <t>Money Order</t>
  </si>
  <si>
    <t>Standing Order</t>
  </si>
  <si>
    <t>Voucher Search</t>
  </si>
  <si>
    <t>4.1.1</t>
  </si>
  <si>
    <t xml:space="preserve">      Enquiry</t>
  </si>
  <si>
    <t xml:space="preserve">      Withdrawal</t>
  </si>
  <si>
    <t xml:space="preserve">      Declined</t>
  </si>
  <si>
    <t>4.1.2</t>
  </si>
  <si>
    <t>Internet Banking:</t>
  </si>
  <si>
    <t xml:space="preserve">      Transfer </t>
  </si>
  <si>
    <t xml:space="preserve">      Statement</t>
  </si>
  <si>
    <t>4.1.1.2</t>
  </si>
  <si>
    <t>4.1.1.3</t>
  </si>
  <si>
    <t>4.1.1.4</t>
  </si>
  <si>
    <t>4.1.2.1</t>
  </si>
  <si>
    <t>4.1.2.2</t>
  </si>
  <si>
    <t>4.1.2.3</t>
  </si>
  <si>
    <t xml:space="preserve">      Other</t>
  </si>
  <si>
    <t>7.1.1</t>
  </si>
  <si>
    <t>7.1.2</t>
  </si>
  <si>
    <t>7.1.3</t>
  </si>
  <si>
    <t>Cash Advance Charge:</t>
  </si>
  <si>
    <t>7.2.1</t>
  </si>
  <si>
    <t>7.2.2</t>
  </si>
  <si>
    <t>7.2.3</t>
  </si>
  <si>
    <t>Late Payment Charge:</t>
  </si>
  <si>
    <t>7.3.1</t>
  </si>
  <si>
    <t>7.3.2</t>
  </si>
  <si>
    <t>7.3.3</t>
  </si>
  <si>
    <t>Overlimit Charge:</t>
  </si>
  <si>
    <t>7.4.1</t>
  </si>
  <si>
    <t>7.4.2</t>
  </si>
  <si>
    <t>7.4.3</t>
  </si>
  <si>
    <t>7.5.1</t>
  </si>
  <si>
    <t>7.5.2</t>
  </si>
  <si>
    <t>7.5.3</t>
  </si>
  <si>
    <t>Annual Membership Fee:</t>
  </si>
  <si>
    <t>Safety Deposit Boxes (range of rental charges per annum)</t>
  </si>
  <si>
    <t>Deposit Wallets (range of rental charges per annum)</t>
  </si>
  <si>
    <t>4.1.1.1</t>
  </si>
  <si>
    <t>N/A</t>
  </si>
  <si>
    <t>In-branch Withdrawal Transaction Fee</t>
  </si>
  <si>
    <t>Dormant Account Fee (per annum)</t>
  </si>
  <si>
    <t>Certification of Account Bal./Reference Letter</t>
  </si>
  <si>
    <t>4.1.1.5</t>
  </si>
  <si>
    <t>4.1.2.4</t>
  </si>
  <si>
    <t>4.1.2.5</t>
  </si>
  <si>
    <t>4.1.1.6</t>
  </si>
  <si>
    <t xml:space="preserve">      Deposit</t>
  </si>
  <si>
    <t>4.1.2.6</t>
  </si>
  <si>
    <t>8.3.1</t>
  </si>
  <si>
    <t>8.3.2</t>
  </si>
  <si>
    <t>(i)</t>
  </si>
  <si>
    <t>(ii)</t>
  </si>
  <si>
    <t>(iii)</t>
  </si>
  <si>
    <t>Personal</t>
  </si>
  <si>
    <t>8.7.1</t>
  </si>
  <si>
    <t>8.7.2</t>
  </si>
  <si>
    <t>(iv)</t>
  </si>
  <si>
    <t>Using Own Machine:</t>
  </si>
  <si>
    <t>(v)</t>
  </si>
  <si>
    <t>Notes:</t>
  </si>
  <si>
    <t>Free</t>
  </si>
  <si>
    <t>Manager's Cheque:</t>
  </si>
  <si>
    <t>Fees and Charges include applicable taxes.</t>
  </si>
  <si>
    <r>
      <rPr>
        <b/>
        <sz val="16"/>
        <rFont val="Arial"/>
        <family val="2"/>
      </rPr>
      <t>Source:</t>
    </r>
    <r>
      <rPr>
        <sz val="16"/>
        <rFont val="Arial"/>
        <family val="2"/>
      </rPr>
      <t xml:space="preserve"> Information submitted to the Bank of Jamaica by the Licensee as at 31 December of the respective years.  </t>
    </r>
  </si>
  <si>
    <t>N/A - Service not applicable to institution.</t>
  </si>
  <si>
    <t xml:space="preserve"> Inward</t>
  </si>
  <si>
    <t>Outward</t>
  </si>
  <si>
    <t xml:space="preserve">E-BANKING </t>
  </si>
  <si>
    <t xml:space="preserve">     Transfer </t>
  </si>
  <si>
    <t>Replacement Debit Card</t>
  </si>
  <si>
    <t>4.4.1</t>
  </si>
  <si>
    <t>4.4.1.1</t>
  </si>
  <si>
    <t xml:space="preserve">     Enquiry </t>
  </si>
  <si>
    <t>4.4.1.2</t>
  </si>
  <si>
    <t xml:space="preserve">DEPOSITORY SERVICES </t>
  </si>
  <si>
    <t xml:space="preserve">CREDIT CARD SERVICES </t>
  </si>
  <si>
    <t xml:space="preserve">      Visa  </t>
  </si>
  <si>
    <t xml:space="preserve">      Mastercard </t>
  </si>
  <si>
    <t>Replacement Card Fee:</t>
  </si>
  <si>
    <t xml:space="preserve">MISCELLANEOUS CHARGES </t>
  </si>
  <si>
    <t xml:space="preserve">     Bank Customer</t>
  </si>
  <si>
    <t>Cheque Encashment Fee:</t>
  </si>
  <si>
    <t xml:space="preserve">    Own Bank </t>
  </si>
  <si>
    <t>Bill Payment Services:</t>
  </si>
  <si>
    <t xml:space="preserve">     In-branch</t>
  </si>
  <si>
    <t xml:space="preserve">     Internet </t>
  </si>
  <si>
    <t>Funds Transfer</t>
  </si>
  <si>
    <t>Guarantees/Indemnities</t>
  </si>
  <si>
    <t>Letter of Undertaking</t>
  </si>
  <si>
    <r>
      <t xml:space="preserve">SAVINGS ACCOUNTS </t>
    </r>
    <r>
      <rPr>
        <b/>
        <i/>
        <sz val="16"/>
        <color indexed="12"/>
        <rFont val="Arial"/>
        <family val="2"/>
      </rPr>
      <t>(Personal)</t>
    </r>
  </si>
  <si>
    <t>In-branch Deposit Transaction Fee</t>
  </si>
  <si>
    <t xml:space="preserve">      Withdrawal </t>
  </si>
  <si>
    <t xml:space="preserve">  Point of Sale Transactions </t>
  </si>
  <si>
    <t>4.4.1.2.1</t>
  </si>
  <si>
    <t>Own Bank</t>
  </si>
  <si>
    <t>4.4.1.2.2</t>
  </si>
  <si>
    <t>Third Party</t>
  </si>
  <si>
    <r>
      <t xml:space="preserve">LOANS AND DISCOUNTS </t>
    </r>
    <r>
      <rPr>
        <b/>
        <i/>
        <sz val="16"/>
        <color indexed="12"/>
        <rFont val="Arial"/>
        <family val="2"/>
      </rPr>
      <t>(Personal)</t>
    </r>
  </si>
  <si>
    <t xml:space="preserve">Commitment/Acceptance Fee </t>
  </si>
  <si>
    <t>8.11.1</t>
  </si>
  <si>
    <t>8.11.2</t>
  </si>
  <si>
    <t xml:space="preserve">TELEGRAPHIC/WIRE TRANSFER OF FUNDS </t>
  </si>
  <si>
    <t>Overrun/Over Limit Fee</t>
  </si>
  <si>
    <t>Late Payment/Penalty  Fee</t>
  </si>
  <si>
    <t>Fees and Charges reflect a sample of the fees applicable to the licensee's products/services and are not to be interpreted as an exhaustive list.</t>
  </si>
  <si>
    <t xml:space="preserve">A 100% increase and above represents either a doubling of the particular fee or charge or instances where the fee or charge is being introduced or re-introduced after a period of discontinuation. </t>
  </si>
  <si>
    <t xml:space="preserve">     Non-Bank Customer</t>
  </si>
  <si>
    <t>Minimum Balance Fee (also state threshold)</t>
  </si>
  <si>
    <t>Using Other Machine:</t>
  </si>
  <si>
    <t>Foreign Cheque (negotiated)</t>
  </si>
  <si>
    <t xml:space="preserve">    Other Bank's Cheque</t>
  </si>
  <si>
    <t>Minimum Monthly Service Charge</t>
  </si>
  <si>
    <t>Charge per Entry/Cheque</t>
  </si>
  <si>
    <t>Minimum Balance Fees (also state threshold)</t>
  </si>
  <si>
    <t>Transfer Between Accounts:</t>
  </si>
  <si>
    <t>1.4.1</t>
  </si>
  <si>
    <t xml:space="preserve">    Within Deposit-Taking Institution</t>
  </si>
  <si>
    <t>1.4.2</t>
  </si>
  <si>
    <t xml:space="preserve">    To Third Party Deposit-Taking Institution</t>
  </si>
  <si>
    <t>Interim Statement</t>
  </si>
  <si>
    <t>Duplicate/Replacement Statement</t>
  </si>
  <si>
    <t>Cheque Returned NSF</t>
  </si>
  <si>
    <t>Stop Payment/Cancellation Order:</t>
  </si>
  <si>
    <t>1.8.1</t>
  </si>
  <si>
    <t>Local Cheque</t>
  </si>
  <si>
    <t>1.8.2</t>
  </si>
  <si>
    <t>Foreign Cheque</t>
  </si>
  <si>
    <r>
      <t xml:space="preserve">CURRENT ACCOUNTS </t>
    </r>
    <r>
      <rPr>
        <b/>
        <i/>
        <sz val="16"/>
        <color indexed="12"/>
        <rFont val="Arial"/>
        <family val="2"/>
      </rPr>
      <t>(Personal)</t>
    </r>
  </si>
  <si>
    <t>N/R - Reporting was not required prior to 2016.</t>
  </si>
  <si>
    <t>December 2020 (J$)</t>
  </si>
  <si>
    <t>$2,875.00; 100 leaves per order</t>
  </si>
  <si>
    <t>ACH - $19.75; RTGS - $246.78</t>
  </si>
  <si>
    <t>Own Bank - $1,283.26;                Other Banks - $1,381.98</t>
  </si>
  <si>
    <t>Cash deposits in excess of J$1M - $3.00 per $1,000.00</t>
  </si>
  <si>
    <t>$21.97 - $38.92</t>
  </si>
  <si>
    <t>$17.49 - $38.92</t>
  </si>
  <si>
    <t>ACH $19.75 - RTGS $246.78</t>
  </si>
  <si>
    <t>$118.45 - $888.41</t>
  </si>
  <si>
    <t>USD 40.60;                                              CAD $52.28;                                                                GBP 30.69;                                    EURO 34.66</t>
  </si>
  <si>
    <t>% Change                                                     '20 -'21</t>
  </si>
  <si>
    <t>December 2021 (J$)</t>
  </si>
  <si>
    <t xml:space="preserve">$444.21 - $4,935.63            </t>
  </si>
  <si>
    <t xml:space="preserve">$444.21 - $4,935.63           </t>
  </si>
  <si>
    <t xml:space="preserve"> USD 18.26 Plus Other Bank Charges                                    </t>
  </si>
  <si>
    <t xml:space="preserve"> USD 18.26 Plus Other Bank Charges                                      </t>
  </si>
  <si>
    <r>
      <t xml:space="preserve">2.30% for cash secured - 3.45% negotiable for non cash secured,             Minimum charge $10,000.00 </t>
    </r>
    <r>
      <rPr>
        <b/>
        <sz val="20"/>
        <color indexed="14"/>
        <rFont val="Arial"/>
        <family val="2"/>
      </rPr>
      <t>^</t>
    </r>
  </si>
  <si>
    <t>1.150% of facility;                                 Min $6,250.00 (non-standard);                                                                          $6,909.87 standard</t>
  </si>
  <si>
    <t>1.150% of facility;                             Min $6,250.00 (non-standard);                                                                             $6,909.87 standard</t>
  </si>
  <si>
    <t>1.150% of facility;                              Min $6,250.00 (non-standard);                                                                                            $6,909.87 standard</t>
  </si>
  <si>
    <t>1.150% of facility;                               Min $6,250.00 (non-standard);                                                                                 $6,909.87 standard</t>
  </si>
  <si>
    <t>$2,875.00; After 1yr $575.00 each additional hr. Maximum $5,750.00</t>
  </si>
  <si>
    <t>ACH - $19.75; RTGS - $50.00</t>
  </si>
  <si>
    <t>J$ Value Change                                                                                                                                                                                                                                                                                                                                                                           '20 -'21</t>
  </si>
  <si>
    <t>December 2022 (J$)</t>
  </si>
  <si>
    <t>Own Bank - $1,283.26;                          Other Banks - $1,381.98</t>
  </si>
  <si>
    <t>J$ Value Change                             '21 -'22</t>
  </si>
  <si>
    <t>% Change                                                     '21 -'22</t>
  </si>
  <si>
    <t>ACH $19.75 - RTGS $50.00</t>
  </si>
  <si>
    <t>1.150% of facility;                                       Min $6,250.00 (non-standard);                                                                             $6,909.87 standard</t>
  </si>
  <si>
    <t xml:space="preserve"> 0%</t>
  </si>
  <si>
    <r>
      <t xml:space="preserve">($21.97) - ( </t>
    </r>
    <r>
      <rPr>
        <sz val="1"/>
        <color rgb="FFFF0000"/>
        <rFont val="Arial"/>
        <family val="2"/>
      </rPr>
      <t>(</t>
    </r>
    <r>
      <rPr>
        <sz val="16"/>
        <color rgb="FFFF0000"/>
        <rFont val="Arial"/>
        <family val="2"/>
      </rPr>
      <t>$38.92)</t>
    </r>
    <r>
      <rPr>
        <sz val="1"/>
        <color rgb="FFFF0000"/>
        <rFont val="Arial"/>
        <family val="2"/>
      </rPr>
      <t>)</t>
    </r>
    <r>
      <rPr>
        <sz val="16"/>
        <color rgb="FFFF0000"/>
        <rFont val="Arial"/>
        <family val="2"/>
      </rPr>
      <t xml:space="preserve"> </t>
    </r>
  </si>
  <si>
    <t xml:space="preserve">($17.49) - ($38.92) </t>
  </si>
  <si>
    <t>Cash deposits in excess of J$1M- $3.00 per $1,000.00</t>
  </si>
  <si>
    <t>USD17.60;                                          CAD22.66;                                          GBP13.30;                                      EUR15.03</t>
  </si>
  <si>
    <r>
      <t xml:space="preserve">2.30% for cash secured - 3.45% negotiable for non cash secured,             Minimum charge $10,000.00 </t>
    </r>
    <r>
      <rPr>
        <b/>
        <sz val="20"/>
        <color rgb="FFFF00FF"/>
        <rFont val="Arial"/>
        <family val="2"/>
      </rPr>
      <t>^</t>
    </r>
  </si>
  <si>
    <r>
      <t xml:space="preserve">2.30% for cash secured - 3.45% negotiable for non cash secured, Minimum charge $10,000.00 </t>
    </r>
    <r>
      <rPr>
        <b/>
        <sz val="20"/>
        <color indexed="14"/>
        <rFont val="Arial"/>
        <family val="2"/>
      </rPr>
      <t>^</t>
    </r>
  </si>
  <si>
    <t>($196.78)</t>
  </si>
  <si>
    <t xml:space="preserve">USD23.00;                           CAD29.62;                                   GBP17.39;                           EUR19.63 </t>
  </si>
  <si>
    <t>USD 40.60;                                              CAD 52.28;                                                                GBP 30.69;                                    EURO 34.66</t>
  </si>
  <si>
    <t xml:space="preserve">USD40.60;
CAD52.28;
GBP30.69;
EUR34.66                                                             </t>
  </si>
  <si>
    <t>USD 40.60;                                                CAD 52.28;                                                                GBP 30.69;                                             EURO 34.66</t>
  </si>
  <si>
    <r>
      <t>^</t>
    </r>
    <r>
      <rPr>
        <b/>
        <i/>
        <sz val="18"/>
        <color indexed="14"/>
        <rFont val="Arial"/>
        <family val="2"/>
      </rPr>
      <t xml:space="preserve"> Fees for registering of securities will be charged on a cost recovery basis.</t>
    </r>
  </si>
  <si>
    <t>FEES AND CHARGES</t>
  </si>
  <si>
    <t>ANNUAL / Y-T-D 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</si>
</sst>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_);[Red]\(&quot;$&quot;#,##0.00\)"/>
    <numFmt numFmtId="165" formatCode="0.0%"/>
    <numFmt numFmtId="166" formatCode="0.0"/>
    <numFmt numFmtId="167" formatCode="yyyy\ mm\ dd"/>
    <numFmt numFmtId="168" formatCode="&quot;$&quot;#,##0.00"/>
    <numFmt numFmtId="169" formatCode="[$USD]\ #,##0.00"/>
    <numFmt numFmtId="170" formatCode="[$USD]\ #,##0.00;[Red][$USD]\ #,##0.00"/>
    <numFmt numFmtId="171" formatCode="[$$-2009]#,##0.00;[Red]\-[$$-2009]#,##0.00"/>
  </numFmts>
  <fonts count="2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16"/>
      <color indexed="12"/>
      <name val="Arial"/>
      <family val="2"/>
    </font>
    <font>
      <b/>
      <i/>
      <sz val="16"/>
      <name val="Arial"/>
      <family val="2"/>
    </font>
    <font>
      <sz val="16"/>
      <color indexed="8"/>
      <name val="Arial"/>
      <family val="2"/>
    </font>
    <font>
      <b/>
      <i/>
      <sz val="16"/>
      <color indexed="12"/>
      <name val="Arial"/>
      <family val="2"/>
    </font>
    <font>
      <b/>
      <i/>
      <sz val="18"/>
      <color indexed="14"/>
      <name val="Arial"/>
      <family val="2"/>
    </font>
    <font>
      <b/>
      <sz val="20"/>
      <color indexed="14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16"/>
      <color rgb="FF0000FF"/>
      <name val="Arial"/>
      <family val="2"/>
    </font>
    <font>
      <b/>
      <sz val="16"/>
      <color theme="1"/>
      <name val="Arial"/>
      <family val="2"/>
    </font>
    <font>
      <b/>
      <sz val="18"/>
      <color rgb="FFFF00FF"/>
      <name val="Arial"/>
      <family val="2"/>
    </font>
    <font>
      <sz val="1"/>
      <color rgb="FFFF0000"/>
      <name val="Arial"/>
      <family val="2"/>
    </font>
    <font>
      <sz val="16"/>
      <color rgb="FF0914E7"/>
      <name val="Arial"/>
      <family val="2"/>
    </font>
    <font>
      <sz val="11"/>
      <name val="Calibri"/>
      <family val="2"/>
    </font>
    <font>
      <sz val="14"/>
      <color rgb="FFFF0000"/>
      <name val="Arial"/>
      <family val="2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FF00FF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Border="1"/>
    <xf numFmtId="0" fontId="5" fillId="0" borderId="0" xfId="0" applyFont="1" applyBorder="1"/>
    <xf numFmtId="167" fontId="2" fillId="0" borderId="0" xfId="0" applyNumberFormat="1" applyFont="1" applyBorder="1"/>
    <xf numFmtId="0" fontId="2" fillId="0" borderId="0" xfId="0" applyFont="1" applyFill="1" applyBorder="1"/>
    <xf numFmtId="167" fontId="4" fillId="0" borderId="0" xfId="0" applyNumberFormat="1" applyFont="1" applyBorder="1"/>
    <xf numFmtId="0" fontId="4" fillId="0" borderId="0" xfId="0" applyFont="1" applyBorder="1"/>
    <xf numFmtId="0" fontId="7" fillId="0" borderId="0" xfId="0" applyFont="1" applyBorder="1"/>
    <xf numFmtId="0" fontId="7" fillId="0" borderId="0" xfId="0" applyFont="1"/>
    <xf numFmtId="167" fontId="7" fillId="0" borderId="0" xfId="0" applyNumberFormat="1" applyFont="1" applyFill="1" applyBorder="1" applyAlignment="1">
      <alignment horizontal="left"/>
    </xf>
    <xf numFmtId="167" fontId="7" fillId="0" borderId="0" xfId="0" applyNumberFormat="1" applyFont="1" applyFill="1" applyBorder="1" applyAlignment="1"/>
    <xf numFmtId="0" fontId="7" fillId="0" borderId="0" xfId="0" applyFont="1" applyAlignment="1"/>
    <xf numFmtId="0" fontId="7" fillId="0" borderId="0" xfId="0" quotePrefix="1" applyFont="1" applyBorder="1"/>
    <xf numFmtId="0" fontId="7" fillId="0" borderId="0" xfId="0" applyFont="1" applyBorder="1" applyAlignment="1"/>
    <xf numFmtId="0" fontId="6" fillId="0" borderId="0" xfId="0" applyFont="1" applyBorder="1" applyAlignment="1"/>
    <xf numFmtId="166" fontId="8" fillId="0" borderId="2" xfId="0" applyNumberFormat="1" applyFont="1" applyBorder="1" applyAlignment="1">
      <alignment horizontal="left"/>
    </xf>
    <xf numFmtId="0" fontId="8" fillId="0" borderId="2" xfId="0" applyFont="1" applyBorder="1"/>
    <xf numFmtId="0" fontId="7" fillId="2" borderId="2" xfId="0" applyFont="1" applyFill="1" applyBorder="1"/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Fill="1" applyBorder="1" applyAlignment="1">
      <alignment horizontal="center" wrapText="1"/>
    </xf>
    <xf numFmtId="168" fontId="7" fillId="0" borderId="2" xfId="0" applyNumberFormat="1" applyFont="1" applyFill="1" applyBorder="1" applyAlignment="1">
      <alignment horizontal="center" wrapText="1"/>
    </xf>
    <xf numFmtId="9" fontId="7" fillId="0" borderId="2" xfId="0" applyNumberFormat="1" applyFont="1" applyFill="1" applyBorder="1" applyAlignment="1">
      <alignment horizontal="center"/>
    </xf>
    <xf numFmtId="168" fontId="15" fillId="0" borderId="2" xfId="0" applyNumberFormat="1" applyFont="1" applyFill="1" applyBorder="1" applyAlignment="1">
      <alignment horizontal="center" wrapText="1"/>
    </xf>
    <xf numFmtId="9" fontId="15" fillId="0" borderId="2" xfId="0" applyNumberFormat="1" applyFont="1" applyFill="1" applyBorder="1" applyAlignment="1">
      <alignment horizontal="center"/>
    </xf>
    <xf numFmtId="9" fontId="7" fillId="0" borderId="2" xfId="0" applyNumberFormat="1" applyFont="1" applyFill="1" applyBorder="1" applyAlignment="1">
      <alignment horizontal="center" wrapText="1"/>
    </xf>
    <xf numFmtId="9" fontId="7" fillId="3" borderId="2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168" fontId="7" fillId="0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168" fontId="15" fillId="0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left" indent="2"/>
    </xf>
    <xf numFmtId="0" fontId="7" fillId="0" borderId="2" xfId="0" applyFont="1" applyBorder="1" applyAlignment="1">
      <alignment horizontal="left" indent="2"/>
    </xf>
    <xf numFmtId="0" fontId="15" fillId="0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indent="2"/>
    </xf>
    <xf numFmtId="164" fontId="15" fillId="0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6" fontId="8" fillId="0" borderId="2" xfId="0" applyNumberFormat="1" applyFont="1" applyFill="1" applyBorder="1" applyAlignment="1">
      <alignment horizontal="left"/>
    </xf>
    <xf numFmtId="0" fontId="8" fillId="0" borderId="2" xfId="0" applyFont="1" applyFill="1" applyBorder="1"/>
    <xf numFmtId="0" fontId="7" fillId="0" borderId="2" xfId="0" applyFont="1" applyBorder="1" applyAlignment="1">
      <alignment horizontal="left" wrapText="1" indent="1"/>
    </xf>
    <xf numFmtId="0" fontId="7" fillId="0" borderId="2" xfId="0" applyFont="1" applyFill="1" applyBorder="1" applyAlignment="1">
      <alignment horizontal="left" indent="1"/>
    </xf>
    <xf numFmtId="166" fontId="7" fillId="0" borderId="2" xfId="0" applyNumberFormat="1" applyFont="1" applyBorder="1" applyAlignment="1">
      <alignment horizontal="left"/>
    </xf>
    <xf numFmtId="165" fontId="7" fillId="2" borderId="2" xfId="0" applyNumberFormat="1" applyFont="1" applyFill="1" applyBorder="1" applyAlignment="1">
      <alignment horizontal="center"/>
    </xf>
    <xf numFmtId="9" fontId="7" fillId="0" borderId="2" xfId="2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 indent="1"/>
    </xf>
    <xf numFmtId="168" fontId="7" fillId="2" borderId="2" xfId="0" applyNumberFormat="1" applyFont="1" applyFill="1" applyBorder="1" applyAlignment="1">
      <alignment horizontal="center"/>
    </xf>
    <xf numFmtId="9" fontId="7" fillId="2" borderId="2" xfId="0" applyNumberFormat="1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9" fontId="17" fillId="0" borderId="2" xfId="0" applyNumberFormat="1" applyFont="1" applyFill="1" applyBorder="1" applyAlignment="1">
      <alignment horizontal="center"/>
    </xf>
    <xf numFmtId="9" fontId="17" fillId="0" borderId="2" xfId="0" applyNumberFormat="1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/>
    </xf>
    <xf numFmtId="168" fontId="17" fillId="0" borderId="2" xfId="0" applyNumberFormat="1" applyFont="1" applyFill="1" applyBorder="1" applyAlignment="1">
      <alignment horizontal="center" wrapText="1"/>
    </xf>
    <xf numFmtId="168" fontId="17" fillId="0" borderId="2" xfId="0" applyNumberFormat="1" applyFont="1" applyFill="1" applyBorder="1" applyAlignment="1">
      <alignment horizontal="center"/>
    </xf>
    <xf numFmtId="164" fontId="17" fillId="0" borderId="2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6" fillId="0" borderId="2" xfId="0" applyFont="1" applyFill="1" applyBorder="1" applyAlignment="1">
      <alignment horizontal="left" indent="1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left" wrapText="1" indent="1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indent="1"/>
    </xf>
    <xf numFmtId="0" fontId="11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9" fontId="15" fillId="0" borderId="2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167" fontId="7" fillId="0" borderId="0" xfId="0" applyNumberFormat="1" applyFont="1" applyFill="1" applyBorder="1" applyAlignment="1">
      <alignment horizontal="center" wrapText="1"/>
    </xf>
    <xf numFmtId="169" fontId="17" fillId="0" borderId="2" xfId="0" applyNumberFormat="1" applyFont="1" applyFill="1" applyBorder="1" applyAlignment="1">
      <alignment horizontal="center" wrapText="1"/>
    </xf>
    <xf numFmtId="169" fontId="15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indent="3"/>
    </xf>
    <xf numFmtId="167" fontId="18" fillId="2" borderId="2" xfId="0" applyNumberFormat="1" applyFont="1" applyFill="1" applyBorder="1" applyAlignment="1">
      <alignment horizontal="center" wrapText="1"/>
    </xf>
    <xf numFmtId="167" fontId="8" fillId="2" borderId="2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15" fillId="2" borderId="2" xfId="0" applyFont="1" applyFill="1" applyBorder="1"/>
    <xf numFmtId="0" fontId="17" fillId="2" borderId="2" xfId="0" applyFont="1" applyFill="1" applyBorder="1"/>
    <xf numFmtId="168" fontId="17" fillId="2" borderId="2" xfId="0" applyNumberFormat="1" applyFont="1" applyFill="1" applyBorder="1"/>
    <xf numFmtId="9" fontId="17" fillId="2" borderId="2" xfId="0" applyNumberFormat="1" applyFont="1" applyFill="1" applyBorder="1"/>
    <xf numFmtId="0" fontId="15" fillId="2" borderId="2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68" fontId="15" fillId="2" borderId="2" xfId="0" applyNumberFormat="1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65" fontId="15" fillId="2" borderId="2" xfId="0" applyNumberFormat="1" applyFont="1" applyFill="1" applyBorder="1" applyAlignment="1">
      <alignment horizontal="center"/>
    </xf>
    <xf numFmtId="165" fontId="17" fillId="2" borderId="2" xfId="0" applyNumberFormat="1" applyFont="1" applyFill="1" applyBorder="1" applyAlignment="1">
      <alignment horizontal="center"/>
    </xf>
    <xf numFmtId="168" fontId="15" fillId="2" borderId="2" xfId="2" applyNumberFormat="1" applyFont="1" applyFill="1" applyBorder="1" applyAlignment="1">
      <alignment horizontal="center" wrapText="1"/>
    </xf>
    <xf numFmtId="9" fontId="15" fillId="3" borderId="2" xfId="0" applyNumberFormat="1" applyFont="1" applyFill="1" applyBorder="1" applyAlignment="1">
      <alignment horizontal="center" wrapText="1"/>
    </xf>
    <xf numFmtId="168" fontId="15" fillId="3" borderId="2" xfId="0" applyNumberFormat="1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 indent="2"/>
    </xf>
    <xf numFmtId="0" fontId="17" fillId="3" borderId="2" xfId="0" applyFont="1" applyFill="1" applyBorder="1" applyAlignment="1">
      <alignment horizontal="center"/>
    </xf>
    <xf numFmtId="168" fontId="17" fillId="2" borderId="2" xfId="2" applyNumberFormat="1" applyFont="1" applyFill="1" applyBorder="1" applyAlignment="1">
      <alignment horizontal="center" wrapText="1"/>
    </xf>
    <xf numFmtId="167" fontId="9" fillId="0" borderId="2" xfId="0" applyNumberFormat="1" applyFont="1" applyFill="1" applyBorder="1" applyAlignment="1">
      <alignment horizontal="center" wrapText="1"/>
    </xf>
    <xf numFmtId="167" fontId="9" fillId="2" borderId="2" xfId="0" applyNumberFormat="1" applyFont="1" applyFill="1" applyBorder="1" applyAlignment="1">
      <alignment horizontal="center" wrapText="1"/>
    </xf>
    <xf numFmtId="168" fontId="9" fillId="0" borderId="2" xfId="0" applyNumberFormat="1" applyFont="1" applyFill="1" applyBorder="1" applyAlignment="1">
      <alignment horizontal="center" wrapText="1"/>
    </xf>
    <xf numFmtId="168" fontId="9" fillId="2" borderId="2" xfId="0" applyNumberFormat="1" applyFont="1" applyFill="1" applyBorder="1"/>
    <xf numFmtId="168" fontId="9" fillId="2" borderId="2" xfId="0" applyNumberFormat="1" applyFont="1" applyFill="1" applyBorder="1" applyAlignment="1">
      <alignment horizontal="center" wrapText="1"/>
    </xf>
    <xf numFmtId="9" fontId="9" fillId="0" borderId="2" xfId="0" applyNumberFormat="1" applyFont="1" applyFill="1" applyBorder="1" applyAlignment="1">
      <alignment horizontal="center" wrapText="1"/>
    </xf>
    <xf numFmtId="9" fontId="9" fillId="2" borderId="2" xfId="0" applyNumberFormat="1" applyFont="1" applyFill="1" applyBorder="1" applyAlignment="1">
      <alignment horizontal="center" wrapText="1"/>
    </xf>
    <xf numFmtId="9" fontId="9" fillId="2" borderId="2" xfId="0" applyNumberFormat="1" applyFont="1" applyFill="1" applyBorder="1"/>
    <xf numFmtId="167" fontId="15" fillId="0" borderId="2" xfId="0" applyNumberFormat="1" applyFont="1" applyFill="1" applyBorder="1" applyAlignment="1">
      <alignment horizontal="center" wrapText="1"/>
    </xf>
    <xf numFmtId="167" fontId="15" fillId="2" borderId="2" xfId="0" applyNumberFormat="1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9" fontId="17" fillId="3" borderId="2" xfId="0" applyNumberFormat="1" applyFont="1" applyFill="1" applyBorder="1" applyAlignment="1">
      <alignment horizontal="center" wrapText="1"/>
    </xf>
    <xf numFmtId="168" fontId="17" fillId="3" borderId="2" xfId="0" applyNumberFormat="1" applyFont="1" applyFill="1" applyBorder="1" applyAlignment="1">
      <alignment horizontal="center" wrapText="1"/>
    </xf>
    <xf numFmtId="9" fontId="9" fillId="0" borderId="2" xfId="0" quotePrefix="1" applyNumberFormat="1" applyFont="1" applyFill="1" applyBorder="1" applyAlignment="1">
      <alignment horizontal="center" wrapText="1"/>
    </xf>
    <xf numFmtId="9" fontId="16" fillId="0" borderId="2" xfId="0" quotePrefix="1" applyNumberFormat="1" applyFont="1" applyFill="1" applyBorder="1" applyAlignment="1">
      <alignment horizontal="center"/>
    </xf>
    <xf numFmtId="164" fontId="16" fillId="0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wrapText="1"/>
    </xf>
    <xf numFmtId="167" fontId="6" fillId="2" borderId="2" xfId="0" applyNumberFormat="1" applyFont="1" applyFill="1" applyBorder="1" applyAlignment="1">
      <alignment horizontal="center" wrapText="1"/>
    </xf>
    <xf numFmtId="167" fontId="7" fillId="0" borderId="2" xfId="0" applyNumberFormat="1" applyFont="1" applyFill="1" applyBorder="1" applyAlignment="1">
      <alignment horizontal="center" wrapText="1"/>
    </xf>
    <xf numFmtId="169" fontId="7" fillId="0" borderId="2" xfId="0" applyNumberFormat="1" applyFont="1" applyFill="1" applyBorder="1" applyAlignment="1">
      <alignment horizontal="center" wrapText="1"/>
    </xf>
    <xf numFmtId="9" fontId="7" fillId="3" borderId="2" xfId="0" applyNumberFormat="1" applyFont="1" applyFill="1" applyBorder="1" applyAlignment="1">
      <alignment horizontal="center" wrapText="1"/>
    </xf>
    <xf numFmtId="168" fontId="7" fillId="3" borderId="2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168" fontId="7" fillId="2" borderId="2" xfId="2" applyNumberFormat="1" applyFont="1" applyFill="1" applyBorder="1" applyAlignment="1">
      <alignment horizontal="center" wrapText="1"/>
    </xf>
    <xf numFmtId="9" fontId="7" fillId="0" borderId="2" xfId="0" quotePrefix="1" applyNumberFormat="1" applyFont="1" applyFill="1" applyBorder="1" applyAlignment="1">
      <alignment horizontal="center" wrapText="1"/>
    </xf>
    <xf numFmtId="170" fontId="7" fillId="0" borderId="2" xfId="0" applyNumberFormat="1" applyFont="1" applyFill="1" applyBorder="1" applyAlignment="1">
      <alignment horizontal="center" wrapText="1"/>
    </xf>
    <xf numFmtId="9" fontId="7" fillId="0" borderId="2" xfId="2" applyFont="1" applyFill="1" applyBorder="1" applyAlignment="1">
      <alignment horizontal="center" wrapText="1"/>
    </xf>
    <xf numFmtId="168" fontId="21" fillId="0" borderId="2" xfId="0" applyNumberFormat="1" applyFont="1" applyFill="1" applyBorder="1" applyAlignment="1">
      <alignment horizontal="center" wrapText="1"/>
    </xf>
    <xf numFmtId="9" fontId="7" fillId="0" borderId="2" xfId="0" quotePrefix="1" applyNumberFormat="1" applyFont="1" applyFill="1" applyBorder="1" applyAlignment="1">
      <alignment horizontal="center"/>
    </xf>
    <xf numFmtId="9" fontId="7" fillId="3" borderId="2" xfId="0" quotePrefix="1" applyNumberFormat="1" applyFont="1" applyFill="1" applyBorder="1" applyAlignment="1">
      <alignment horizontal="center" wrapText="1"/>
    </xf>
    <xf numFmtId="168" fontId="7" fillId="3" borderId="2" xfId="2" applyNumberFormat="1" applyFont="1" applyFill="1" applyBorder="1" applyAlignment="1">
      <alignment horizontal="center"/>
    </xf>
    <xf numFmtId="164" fontId="7" fillId="0" borderId="2" xfId="2" applyNumberFormat="1" applyFont="1" applyFill="1" applyBorder="1" applyAlignment="1">
      <alignment horizontal="center"/>
    </xf>
    <xf numFmtId="9" fontId="7" fillId="0" borderId="2" xfId="2" applyNumberFormat="1" applyFont="1" applyFill="1" applyBorder="1" applyAlignment="1">
      <alignment horizontal="center"/>
    </xf>
    <xf numFmtId="168" fontId="7" fillId="2" borderId="2" xfId="0" applyNumberFormat="1" applyFont="1" applyFill="1" applyBorder="1" applyAlignment="1">
      <alignment horizontal="center" wrapText="1"/>
    </xf>
    <xf numFmtId="9" fontId="7" fillId="2" borderId="2" xfId="0" applyNumberFormat="1" applyFont="1" applyFill="1" applyBorder="1" applyAlignment="1">
      <alignment horizontal="center" wrapText="1"/>
    </xf>
    <xf numFmtId="168" fontId="7" fillId="2" borderId="2" xfId="0" applyNumberFormat="1" applyFont="1" applyFill="1" applyBorder="1"/>
    <xf numFmtId="9" fontId="7" fillId="2" borderId="2" xfId="0" applyNumberFormat="1" applyFont="1" applyFill="1" applyBorder="1"/>
    <xf numFmtId="164" fontId="16" fillId="0" borderId="2" xfId="0" applyNumberFormat="1" applyFont="1" applyFill="1" applyBorder="1" applyAlignment="1">
      <alignment horizontal="center" wrapText="1"/>
    </xf>
    <xf numFmtId="170" fontId="21" fillId="0" borderId="2" xfId="0" applyNumberFormat="1" applyFont="1" applyFill="1" applyBorder="1" applyAlignment="1">
      <alignment horizontal="center" wrapText="1"/>
    </xf>
    <xf numFmtId="9" fontId="21" fillId="0" borderId="2" xfId="0" quotePrefix="1" applyNumberFormat="1" applyFont="1" applyFill="1" applyBorder="1" applyAlignment="1">
      <alignment horizontal="center" wrapText="1"/>
    </xf>
    <xf numFmtId="164" fontId="21" fillId="0" borderId="2" xfId="0" applyNumberFormat="1" applyFont="1" applyFill="1" applyBorder="1" applyAlignment="1">
      <alignment horizontal="center" wrapText="1"/>
    </xf>
    <xf numFmtId="9" fontId="7" fillId="3" borderId="2" xfId="2" applyFont="1" applyFill="1" applyBorder="1" applyAlignment="1">
      <alignment horizontal="center"/>
    </xf>
    <xf numFmtId="168" fontId="21" fillId="3" borderId="2" xfId="2" applyNumberFormat="1" applyFont="1" applyFill="1" applyBorder="1" applyAlignment="1">
      <alignment horizontal="center"/>
    </xf>
    <xf numFmtId="9" fontId="21" fillId="3" borderId="2" xfId="2" applyFont="1" applyFill="1" applyBorder="1" applyAlignment="1">
      <alignment horizontal="center"/>
    </xf>
    <xf numFmtId="0" fontId="22" fillId="0" borderId="0" xfId="0" applyFont="1" applyBorder="1"/>
    <xf numFmtId="1" fontId="2" fillId="0" borderId="0" xfId="0" applyNumberFormat="1" applyFont="1" applyBorder="1"/>
    <xf numFmtId="9" fontId="16" fillId="0" borderId="2" xfId="2" quotePrefix="1" applyFont="1" applyFill="1" applyBorder="1" applyAlignment="1">
      <alignment horizontal="center"/>
    </xf>
    <xf numFmtId="9" fontId="16" fillId="0" borderId="2" xfId="2" quotePrefix="1" applyFont="1" applyFill="1" applyBorder="1" applyAlignment="1">
      <alignment horizontal="center" wrapText="1"/>
    </xf>
    <xf numFmtId="166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 wrapText="1" indent="2"/>
    </xf>
    <xf numFmtId="168" fontId="9" fillId="3" borderId="2" xfId="0" applyNumberFormat="1" applyFont="1" applyFill="1" applyBorder="1" applyAlignment="1">
      <alignment horizontal="center" wrapText="1"/>
    </xf>
    <xf numFmtId="9" fontId="9" fillId="3" borderId="2" xfId="0" applyNumberFormat="1" applyFont="1" applyFill="1" applyBorder="1" applyAlignment="1">
      <alignment horizontal="center" wrapText="1"/>
    </xf>
    <xf numFmtId="168" fontId="23" fillId="0" borderId="0" xfId="0" applyNumberFormat="1" applyFont="1" applyFill="1" applyBorder="1"/>
    <xf numFmtId="9" fontId="24" fillId="0" borderId="0" xfId="2" applyNumberFormat="1" applyFont="1" applyFill="1" applyBorder="1"/>
    <xf numFmtId="0" fontId="7" fillId="3" borderId="2" xfId="0" quotePrefix="1" applyFont="1" applyFill="1" applyBorder="1" applyAlignment="1">
      <alignment horizontal="left"/>
    </xf>
    <xf numFmtId="0" fontId="7" fillId="3" borderId="2" xfId="0" applyFont="1" applyFill="1" applyBorder="1" applyAlignment="1">
      <alignment horizontal="left" indent="1"/>
    </xf>
    <xf numFmtId="169" fontId="15" fillId="3" borderId="2" xfId="0" applyNumberFormat="1" applyFont="1" applyFill="1" applyBorder="1" applyAlignment="1">
      <alignment horizontal="center" wrapText="1"/>
    </xf>
    <xf numFmtId="169" fontId="7" fillId="3" borderId="2" xfId="0" applyNumberFormat="1" applyFont="1" applyFill="1" applyBorder="1" applyAlignment="1">
      <alignment horizontal="center" wrapText="1"/>
    </xf>
    <xf numFmtId="168" fontId="21" fillId="3" borderId="2" xfId="0" applyNumberFormat="1" applyFont="1" applyFill="1" applyBorder="1" applyAlignment="1">
      <alignment horizontal="center" wrapText="1"/>
    </xf>
    <xf numFmtId="171" fontId="16" fillId="0" borderId="2" xfId="0" quotePrefix="1" applyNumberFormat="1" applyFont="1" applyFill="1" applyBorder="1" applyAlignment="1">
      <alignment horizontal="center" wrapText="1"/>
    </xf>
    <xf numFmtId="9" fontId="16" fillId="0" borderId="2" xfId="2" applyFont="1" applyFill="1" applyBorder="1" applyAlignment="1">
      <alignment horizontal="center" wrapText="1"/>
    </xf>
    <xf numFmtId="169" fontId="21" fillId="0" borderId="2" xfId="0" applyNumberFormat="1" applyFont="1" applyFill="1" applyBorder="1" applyAlignment="1">
      <alignment horizontal="center" wrapText="1"/>
    </xf>
    <xf numFmtId="9" fontId="21" fillId="0" borderId="2" xfId="0" applyNumberFormat="1" applyFont="1" applyFill="1" applyBorder="1" applyAlignment="1">
      <alignment horizontal="center" wrapText="1"/>
    </xf>
    <xf numFmtId="171" fontId="16" fillId="0" borderId="2" xfId="0" applyNumberFormat="1" applyFont="1" applyFill="1" applyBorder="1" applyAlignment="1">
      <alignment horizontal="center" wrapText="1"/>
    </xf>
    <xf numFmtId="167" fontId="19" fillId="0" borderId="0" xfId="0" applyNumberFormat="1" applyFont="1" applyFill="1" applyBorder="1"/>
    <xf numFmtId="0" fontId="6" fillId="3" borderId="4" xfId="0" applyFont="1" applyFill="1" applyBorder="1" applyAlignment="1" applyProtection="1">
      <alignment horizontal="center" wrapText="1"/>
      <protection locked="0"/>
    </xf>
    <xf numFmtId="0" fontId="6" fillId="0" borderId="4" xfId="0" applyFont="1" applyFill="1" applyBorder="1" applyAlignment="1" applyProtection="1">
      <alignment horizontal="center" wrapText="1"/>
      <protection locked="0"/>
    </xf>
    <xf numFmtId="0" fontId="28" fillId="4" borderId="0" xfId="0" applyFont="1" applyFill="1" applyBorder="1" applyAlignment="1"/>
    <xf numFmtId="0" fontId="28" fillId="4" borderId="1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167" fontId="28" fillId="4" borderId="5" xfId="0" applyNumberFormat="1" applyFont="1" applyFill="1" applyBorder="1" applyAlignment="1">
      <alignment horizontal="center"/>
    </xf>
    <xf numFmtId="167" fontId="28" fillId="4" borderId="6" xfId="0" applyNumberFormat="1" applyFont="1" applyFill="1" applyBorder="1" applyAlignment="1">
      <alignment horizontal="center"/>
    </xf>
    <xf numFmtId="167" fontId="28" fillId="4" borderId="7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0914E7"/>
      <color rgb="FFFF00FF"/>
      <color rgb="FFCC00CC"/>
      <color rgb="FF08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FER\MSEXCEL\CFR_RET\MONTH\FIN_INST\FIMMMDD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M13"/>
      <sheetName val="BOJ BS TABLE"/>
      <sheetName val="DEPOSITS"/>
      <sheetName val="DATA ARRANGED"/>
      <sheetName val="DATA DUMP"/>
      <sheetName val="DATA DUMP 3"/>
      <sheetName val="MACROS"/>
      <sheetName val="Module1"/>
      <sheetName val="Module2"/>
      <sheetName val="Input"/>
      <sheetName val="BOJ_BS_TABLE"/>
      <sheetName val="DATA_ARRANGED"/>
      <sheetName val="DATA_DUMP"/>
      <sheetName val="DATA_DUMP_3"/>
      <sheetName val="BOJ_BS_TABLE1"/>
      <sheetName val="DATA_ARRANGED1"/>
      <sheetName val="DATA_DUMP1"/>
      <sheetName val="DATA_DUMP_31"/>
      <sheetName val="BOJ_BS_TABLE2"/>
      <sheetName val="DATA_ARRANGED2"/>
      <sheetName val="DATA_DUMP2"/>
      <sheetName val="DATA_DUMP_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5"/>
  <sheetViews>
    <sheetView tabSelected="1" view="pageBreakPreview" zoomScale="60" zoomScaleNormal="100" workbookViewId="0">
      <pane xSplit="3" ySplit="3" topLeftCell="D4" activePane="bottomRight" state="frozen"/>
      <selection pane="topRight" activeCell="G1" sqref="G1"/>
      <selection pane="bottomLeft" activeCell="A6" sqref="A6"/>
      <selection pane="bottomRight" activeCell="E11" sqref="E11"/>
    </sheetView>
  </sheetViews>
  <sheetFormatPr defaultColWidth="9" defaultRowHeight="18" x14ac:dyDescent="0.25"/>
  <cols>
    <col min="1" max="1" width="15.5703125" style="2" customWidth="1"/>
    <col min="2" max="2" width="72.5703125" style="3" customWidth="1"/>
    <col min="3" max="3" width="47" style="1" customWidth="1"/>
    <col min="4" max="4" width="38.28515625" style="1" customWidth="1"/>
    <col min="5" max="5" width="41.140625" style="1" bestFit="1" customWidth="1"/>
    <col min="6" max="6" width="45.42578125" style="1" bestFit="1" customWidth="1"/>
    <col min="7" max="7" width="35.85546875" style="1" bestFit="1" customWidth="1"/>
    <col min="8" max="9" width="45.28515625" style="1" customWidth="1"/>
    <col min="10" max="10" width="9" style="1"/>
    <col min="11" max="11" width="12.28515625" style="1" bestFit="1" customWidth="1"/>
    <col min="12" max="12" width="10.7109375" style="1" customWidth="1"/>
    <col min="13" max="16384" width="9" style="1"/>
  </cols>
  <sheetData>
    <row r="1" spans="1:12" ht="48" customHeight="1" x14ac:dyDescent="0.35">
      <c r="B1" s="166" t="s">
        <v>177</v>
      </c>
      <c r="C1" s="167"/>
      <c r="D1" s="167"/>
      <c r="E1" s="168"/>
      <c r="F1" s="164" t="s">
        <v>178</v>
      </c>
      <c r="G1" s="165"/>
      <c r="H1" s="165"/>
      <c r="I1" s="165"/>
      <c r="J1" s="163"/>
      <c r="K1" s="163"/>
      <c r="L1" s="163"/>
    </row>
    <row r="2" spans="1:12" s="4" customFormat="1" ht="64.5" customHeight="1" x14ac:dyDescent="0.3">
      <c r="A2" s="161"/>
      <c r="B2" s="162"/>
      <c r="C2" s="74" t="s">
        <v>134</v>
      </c>
      <c r="D2" s="113" t="s">
        <v>145</v>
      </c>
      <c r="E2" s="75" t="s">
        <v>158</v>
      </c>
      <c r="F2" s="112" t="s">
        <v>157</v>
      </c>
      <c r="G2" s="112" t="s">
        <v>144</v>
      </c>
      <c r="H2" s="76" t="s">
        <v>160</v>
      </c>
      <c r="I2" s="76" t="s">
        <v>161</v>
      </c>
    </row>
    <row r="3" spans="1:12" s="4" customFormat="1" ht="34.5" customHeight="1" x14ac:dyDescent="0.3">
      <c r="A3" s="41">
        <v>1</v>
      </c>
      <c r="B3" s="91" t="s">
        <v>132</v>
      </c>
      <c r="C3" s="74"/>
      <c r="D3" s="113"/>
      <c r="E3" s="75"/>
      <c r="F3" s="76"/>
      <c r="G3" s="76"/>
      <c r="H3" s="76"/>
      <c r="I3" s="76"/>
    </row>
    <row r="4" spans="1:12" s="4" customFormat="1" ht="34.5" customHeight="1" x14ac:dyDescent="0.3">
      <c r="A4" s="18">
        <v>1.1000000000000001</v>
      </c>
      <c r="B4" s="20" t="s">
        <v>116</v>
      </c>
      <c r="C4" s="103" t="s">
        <v>65</v>
      </c>
      <c r="D4" s="114" t="s">
        <v>65</v>
      </c>
      <c r="E4" s="95" t="s">
        <v>65</v>
      </c>
      <c r="F4" s="22">
        <v>0</v>
      </c>
      <c r="G4" s="26">
        <v>0</v>
      </c>
      <c r="H4" s="97">
        <v>0</v>
      </c>
      <c r="I4" s="100">
        <v>0</v>
      </c>
    </row>
    <row r="5" spans="1:12" s="4" customFormat="1" ht="46.5" customHeight="1" x14ac:dyDescent="0.3">
      <c r="A5" s="18">
        <v>1.2</v>
      </c>
      <c r="B5" s="34" t="s">
        <v>117</v>
      </c>
      <c r="C5" s="103" t="s">
        <v>135</v>
      </c>
      <c r="D5" s="114" t="s">
        <v>135</v>
      </c>
      <c r="E5" s="95" t="s">
        <v>135</v>
      </c>
      <c r="F5" s="28">
        <f>2875-2875</f>
        <v>0</v>
      </c>
      <c r="G5" s="26">
        <f>F5/2912.5</f>
        <v>0</v>
      </c>
      <c r="H5" s="97">
        <v>0</v>
      </c>
      <c r="I5" s="100">
        <v>0</v>
      </c>
    </row>
    <row r="6" spans="1:12" s="4" customFormat="1" ht="34.5" customHeight="1" x14ac:dyDescent="0.3">
      <c r="A6" s="18">
        <v>1.3</v>
      </c>
      <c r="B6" s="20" t="s">
        <v>118</v>
      </c>
      <c r="C6" s="103" t="s">
        <v>65</v>
      </c>
      <c r="D6" s="114" t="s">
        <v>65</v>
      </c>
      <c r="E6" s="95" t="s">
        <v>65</v>
      </c>
      <c r="F6" s="22">
        <v>0</v>
      </c>
      <c r="G6" s="26">
        <v>0</v>
      </c>
      <c r="H6" s="97">
        <v>0</v>
      </c>
      <c r="I6" s="100">
        <v>0</v>
      </c>
    </row>
    <row r="7" spans="1:12" s="4" customFormat="1" ht="34.5" customHeight="1" x14ac:dyDescent="0.3">
      <c r="A7" s="18">
        <v>1.4</v>
      </c>
      <c r="B7" s="92" t="s">
        <v>119</v>
      </c>
      <c r="C7" s="104"/>
      <c r="D7" s="113"/>
      <c r="E7" s="75"/>
      <c r="F7" s="129"/>
      <c r="G7" s="130"/>
      <c r="H7" s="99"/>
      <c r="I7" s="101"/>
    </row>
    <row r="8" spans="1:12" s="4" customFormat="1" ht="34.5" customHeight="1" x14ac:dyDescent="0.3">
      <c r="A8" s="18" t="s">
        <v>120</v>
      </c>
      <c r="B8" s="34" t="s">
        <v>121</v>
      </c>
      <c r="C8" s="103" t="s">
        <v>65</v>
      </c>
      <c r="D8" s="114" t="s">
        <v>65</v>
      </c>
      <c r="E8" s="95" t="s">
        <v>65</v>
      </c>
      <c r="F8" s="22">
        <v>0</v>
      </c>
      <c r="G8" s="26">
        <v>0</v>
      </c>
      <c r="H8" s="97">
        <v>0</v>
      </c>
      <c r="I8" s="100">
        <v>0</v>
      </c>
    </row>
    <row r="9" spans="1:12" s="4" customFormat="1" ht="48" customHeight="1" x14ac:dyDescent="0.3">
      <c r="A9" s="18" t="s">
        <v>122</v>
      </c>
      <c r="B9" s="34" t="s">
        <v>123</v>
      </c>
      <c r="C9" s="103" t="s">
        <v>136</v>
      </c>
      <c r="D9" s="114" t="s">
        <v>136</v>
      </c>
      <c r="E9" s="95" t="s">
        <v>156</v>
      </c>
      <c r="F9" s="22">
        <f>+((19.75-19.75) - (246-246))</f>
        <v>0</v>
      </c>
      <c r="G9" s="122">
        <f>+((19.75-19.75) - (246-246))</f>
        <v>0</v>
      </c>
      <c r="H9" s="155" t="s">
        <v>171</v>
      </c>
      <c r="I9" s="156">
        <v>-0.8</v>
      </c>
      <c r="K9" s="148"/>
      <c r="L9" s="149"/>
    </row>
    <row r="10" spans="1:12" s="4" customFormat="1" ht="34.5" customHeight="1" x14ac:dyDescent="0.3">
      <c r="A10" s="18">
        <v>1.5</v>
      </c>
      <c r="B10" s="34" t="s">
        <v>124</v>
      </c>
      <c r="C10" s="103" t="s">
        <v>65</v>
      </c>
      <c r="D10" s="114" t="s">
        <v>65</v>
      </c>
      <c r="E10" s="95" t="s">
        <v>65</v>
      </c>
      <c r="F10" s="22">
        <v>0</v>
      </c>
      <c r="G10" s="26">
        <v>0</v>
      </c>
      <c r="H10" s="97">
        <v>0</v>
      </c>
      <c r="I10" s="100">
        <v>0</v>
      </c>
    </row>
    <row r="11" spans="1:12" s="4" customFormat="1" ht="34.5" customHeight="1" x14ac:dyDescent="0.3">
      <c r="A11" s="18">
        <v>1.6</v>
      </c>
      <c r="B11" s="34" t="s">
        <v>125</v>
      </c>
      <c r="C11" s="24">
        <v>493.57</v>
      </c>
      <c r="D11" s="22">
        <v>493.57</v>
      </c>
      <c r="E11" s="97">
        <v>493.57</v>
      </c>
      <c r="F11" s="28">
        <f>+D11-C11</f>
        <v>0</v>
      </c>
      <c r="G11" s="26">
        <f>+(D11-C11)/C11</f>
        <v>0</v>
      </c>
      <c r="H11" s="136">
        <f>+E11-D11</f>
        <v>0</v>
      </c>
      <c r="I11" s="100">
        <f>+(E11-D11)/D11</f>
        <v>0</v>
      </c>
    </row>
    <row r="12" spans="1:12" s="4" customFormat="1" ht="52.5" customHeight="1" x14ac:dyDescent="0.3">
      <c r="A12" s="18">
        <v>1.7</v>
      </c>
      <c r="B12" s="34" t="s">
        <v>126</v>
      </c>
      <c r="C12" s="24" t="s">
        <v>137</v>
      </c>
      <c r="D12" s="22" t="s">
        <v>137</v>
      </c>
      <c r="E12" s="97" t="s">
        <v>159</v>
      </c>
      <c r="F12" s="22">
        <f>+(1283.26-1283.26) - (1381.98-1381.98)</f>
        <v>0</v>
      </c>
      <c r="G12" s="122">
        <f>+((1283.26-1283.26) - (1381.98-1381.98))</f>
        <v>0</v>
      </c>
      <c r="H12" s="123">
        <f>+(1283.26-1283.26) - (1381.98-1381.98)</f>
        <v>0</v>
      </c>
      <c r="I12" s="100">
        <f>+((1283.26-1283.26) - (1381.98-1381.98))</f>
        <v>0</v>
      </c>
    </row>
    <row r="13" spans="1:12" s="4" customFormat="1" ht="34.5" customHeight="1" x14ac:dyDescent="0.3">
      <c r="A13" s="18">
        <v>1.8</v>
      </c>
      <c r="B13" s="19" t="s">
        <v>127</v>
      </c>
      <c r="C13" s="96"/>
      <c r="D13" s="96"/>
      <c r="E13" s="96"/>
      <c r="F13" s="129"/>
      <c r="G13" s="130"/>
      <c r="H13" s="99"/>
      <c r="I13" s="101"/>
    </row>
    <row r="14" spans="1:12" s="4" customFormat="1" ht="70.150000000000006" customHeight="1" x14ac:dyDescent="0.3">
      <c r="A14" s="18" t="s">
        <v>128</v>
      </c>
      <c r="B14" s="34" t="s">
        <v>129</v>
      </c>
      <c r="C14" s="24" t="s">
        <v>146</v>
      </c>
      <c r="D14" s="22" t="s">
        <v>147</v>
      </c>
      <c r="E14" s="97" t="s">
        <v>147</v>
      </c>
      <c r="F14" s="22">
        <f>+(444.21-444.21) - (4935.63-4935.63)</f>
        <v>0</v>
      </c>
      <c r="G14" s="120">
        <f>+((444.21-444.21)-(4935.63-4935.63))</f>
        <v>0</v>
      </c>
      <c r="H14" s="123">
        <f>+(444.21-444.21) - (4935.63-4935.63)</f>
        <v>0</v>
      </c>
      <c r="I14" s="109">
        <f>+((444.21-444.21)-(4935.63-4935.63))</f>
        <v>0</v>
      </c>
    </row>
    <row r="15" spans="1:12" s="4" customFormat="1" ht="76.900000000000006" customHeight="1" x14ac:dyDescent="0.3">
      <c r="A15" s="18" t="s">
        <v>130</v>
      </c>
      <c r="B15" s="34" t="s">
        <v>131</v>
      </c>
      <c r="C15" s="24" t="s">
        <v>149</v>
      </c>
      <c r="D15" s="22" t="s">
        <v>148</v>
      </c>
      <c r="E15" s="97" t="s">
        <v>148</v>
      </c>
      <c r="F15" s="121">
        <f>18.25-18.25</f>
        <v>0</v>
      </c>
      <c r="G15" s="120">
        <f>+(18.25-18.25)/18.25</f>
        <v>0</v>
      </c>
      <c r="H15" s="134">
        <f>18.25-18.25</f>
        <v>0</v>
      </c>
      <c r="I15" s="135">
        <f>+(18.25-18.25)/18.25</f>
        <v>0</v>
      </c>
    </row>
    <row r="16" spans="1:12" s="4" customFormat="1" ht="34.5" customHeight="1" x14ac:dyDescent="0.3">
      <c r="A16" s="18">
        <v>1.9</v>
      </c>
      <c r="B16" s="20" t="s">
        <v>45</v>
      </c>
      <c r="C16" s="25" t="s">
        <v>65</v>
      </c>
      <c r="D16" s="23" t="s">
        <v>65</v>
      </c>
      <c r="E16" s="53" t="s">
        <v>65</v>
      </c>
      <c r="F16" s="22">
        <v>0</v>
      </c>
      <c r="G16" s="26">
        <v>0</v>
      </c>
      <c r="H16" s="97">
        <v>0</v>
      </c>
      <c r="I16" s="100">
        <v>0</v>
      </c>
    </row>
    <row r="17" spans="1:9" ht="35.1" customHeight="1" x14ac:dyDescent="0.3">
      <c r="A17" s="41">
        <v>2</v>
      </c>
      <c r="B17" s="42" t="s">
        <v>94</v>
      </c>
      <c r="C17" s="77"/>
      <c r="D17" s="17"/>
      <c r="E17" s="17"/>
      <c r="F17" s="131"/>
      <c r="G17" s="132"/>
      <c r="H17" s="98"/>
      <c r="I17" s="102"/>
    </row>
    <row r="18" spans="1:9" s="59" customFormat="1" ht="120" customHeight="1" x14ac:dyDescent="0.3">
      <c r="A18" s="144">
        <v>2.1</v>
      </c>
      <c r="B18" s="145" t="s">
        <v>95</v>
      </c>
      <c r="C18" s="88" t="s">
        <v>138</v>
      </c>
      <c r="D18" s="116" t="s">
        <v>138</v>
      </c>
      <c r="E18" s="107" t="s">
        <v>167</v>
      </c>
      <c r="F18" s="117">
        <v>0</v>
      </c>
      <c r="G18" s="27">
        <v>0</v>
      </c>
      <c r="H18" s="146">
        <v>0</v>
      </c>
      <c r="I18" s="147">
        <v>0</v>
      </c>
    </row>
    <row r="19" spans="1:9" ht="40.15" customHeight="1" x14ac:dyDescent="0.3">
      <c r="A19" s="45">
        <v>2.2000000000000002</v>
      </c>
      <c r="B19" s="20" t="s">
        <v>44</v>
      </c>
      <c r="C19" s="25" t="s">
        <v>65</v>
      </c>
      <c r="D19" s="23" t="s">
        <v>65</v>
      </c>
      <c r="E19" s="53" t="s">
        <v>65</v>
      </c>
      <c r="F19" s="22">
        <v>0</v>
      </c>
      <c r="G19" s="26">
        <v>0</v>
      </c>
      <c r="H19" s="97">
        <v>0</v>
      </c>
      <c r="I19" s="100">
        <v>0</v>
      </c>
    </row>
    <row r="20" spans="1:9" ht="37.9" customHeight="1" x14ac:dyDescent="0.3">
      <c r="A20" s="45">
        <v>2.2999999999999998</v>
      </c>
      <c r="B20" s="20" t="s">
        <v>112</v>
      </c>
      <c r="C20" s="25" t="s">
        <v>43</v>
      </c>
      <c r="D20" s="23" t="s">
        <v>43</v>
      </c>
      <c r="E20" s="53" t="s">
        <v>43</v>
      </c>
      <c r="F20" s="23" t="s">
        <v>43</v>
      </c>
      <c r="G20" s="23" t="s">
        <v>43</v>
      </c>
      <c r="H20" s="97" t="s">
        <v>43</v>
      </c>
      <c r="I20" s="100" t="s">
        <v>43</v>
      </c>
    </row>
    <row r="21" spans="1:9" ht="39" customHeight="1" x14ac:dyDescent="0.3">
      <c r="A21" s="45">
        <v>2.4</v>
      </c>
      <c r="B21" s="20" t="s">
        <v>45</v>
      </c>
      <c r="C21" s="25" t="s">
        <v>65</v>
      </c>
      <c r="D21" s="23" t="s">
        <v>65</v>
      </c>
      <c r="E21" s="53" t="s">
        <v>65</v>
      </c>
      <c r="F21" s="30">
        <v>0</v>
      </c>
      <c r="G21" s="23">
        <v>0</v>
      </c>
      <c r="H21" s="97">
        <v>0</v>
      </c>
      <c r="I21" s="100">
        <v>0</v>
      </c>
    </row>
    <row r="22" spans="1:9" ht="35.1" customHeight="1" x14ac:dyDescent="0.3">
      <c r="A22" s="15">
        <v>3</v>
      </c>
      <c r="B22" s="16" t="s">
        <v>106</v>
      </c>
      <c r="C22" s="77"/>
      <c r="D22" s="17"/>
      <c r="E22" s="78"/>
      <c r="F22" s="131"/>
      <c r="G22" s="132"/>
      <c r="H22" s="79"/>
      <c r="I22" s="80"/>
    </row>
    <row r="23" spans="1:9" s="4" customFormat="1" ht="88.5" customHeight="1" x14ac:dyDescent="0.3">
      <c r="A23" s="150">
        <v>3.1</v>
      </c>
      <c r="B23" s="151" t="s">
        <v>70</v>
      </c>
      <c r="C23" s="152" t="s">
        <v>172</v>
      </c>
      <c r="D23" s="153" t="s">
        <v>172</v>
      </c>
      <c r="E23" s="157" t="s">
        <v>174</v>
      </c>
      <c r="F23" s="22">
        <v>0</v>
      </c>
      <c r="G23" s="26">
        <v>0</v>
      </c>
      <c r="H23" s="154" t="s">
        <v>168</v>
      </c>
      <c r="I23" s="158">
        <v>0.76500000000000001</v>
      </c>
    </row>
    <row r="24" spans="1:9" ht="93" customHeight="1" x14ac:dyDescent="0.3">
      <c r="A24" s="18">
        <v>3.2</v>
      </c>
      <c r="B24" s="31" t="s">
        <v>71</v>
      </c>
      <c r="C24" s="72" t="s">
        <v>173</v>
      </c>
      <c r="D24" s="115" t="s">
        <v>143</v>
      </c>
      <c r="E24" s="71" t="s">
        <v>175</v>
      </c>
      <c r="F24" s="22">
        <v>0</v>
      </c>
      <c r="G24" s="120">
        <v>0</v>
      </c>
      <c r="H24" s="97">
        <v>0</v>
      </c>
      <c r="I24" s="100">
        <v>0</v>
      </c>
    </row>
    <row r="25" spans="1:9" ht="35.1" customHeight="1" x14ac:dyDescent="0.3">
      <c r="A25" s="41">
        <v>4</v>
      </c>
      <c r="B25" s="42" t="s">
        <v>72</v>
      </c>
      <c r="C25" s="77"/>
      <c r="D25" s="17"/>
      <c r="E25" s="78"/>
      <c r="F25" s="131"/>
      <c r="G25" s="132"/>
      <c r="H25" s="79"/>
      <c r="I25" s="80"/>
    </row>
    <row r="26" spans="1:9" ht="35.1" customHeight="1" x14ac:dyDescent="0.3">
      <c r="A26" s="37">
        <v>4.0999999999999996</v>
      </c>
      <c r="B26" s="60" t="s">
        <v>0</v>
      </c>
      <c r="C26" s="77"/>
      <c r="D26" s="17"/>
      <c r="E26" s="78"/>
      <c r="F26" s="131"/>
      <c r="G26" s="132"/>
      <c r="H26" s="79"/>
      <c r="I26" s="80"/>
    </row>
    <row r="27" spans="1:9" ht="35.1" customHeight="1" x14ac:dyDescent="0.3">
      <c r="A27" s="18" t="s">
        <v>6</v>
      </c>
      <c r="B27" s="33" t="s">
        <v>62</v>
      </c>
      <c r="C27" s="77"/>
      <c r="D27" s="17"/>
      <c r="E27" s="78"/>
      <c r="F27" s="131"/>
      <c r="G27" s="132"/>
      <c r="H27" s="79"/>
      <c r="I27" s="80"/>
    </row>
    <row r="28" spans="1:9" ht="30" customHeight="1" x14ac:dyDescent="0.3">
      <c r="A28" s="18" t="s">
        <v>42</v>
      </c>
      <c r="B28" s="34" t="s">
        <v>96</v>
      </c>
      <c r="C28" s="25" t="s">
        <v>65</v>
      </c>
      <c r="D28" s="23" t="s">
        <v>65</v>
      </c>
      <c r="E28" s="53" t="s">
        <v>65</v>
      </c>
      <c r="F28" s="30">
        <v>0</v>
      </c>
      <c r="G28" s="23">
        <v>0</v>
      </c>
      <c r="H28" s="97">
        <v>0</v>
      </c>
      <c r="I28" s="100">
        <v>0</v>
      </c>
    </row>
    <row r="29" spans="1:9" s="4" customFormat="1" ht="30" customHeight="1" x14ac:dyDescent="0.3">
      <c r="A29" s="37" t="s">
        <v>14</v>
      </c>
      <c r="B29" s="34" t="s">
        <v>51</v>
      </c>
      <c r="C29" s="25" t="s">
        <v>65</v>
      </c>
      <c r="D29" s="23" t="s">
        <v>65</v>
      </c>
      <c r="E29" s="53" t="s">
        <v>65</v>
      </c>
      <c r="F29" s="30">
        <v>0</v>
      </c>
      <c r="G29" s="23">
        <v>0</v>
      </c>
      <c r="H29" s="97">
        <v>0</v>
      </c>
      <c r="I29" s="100">
        <v>0</v>
      </c>
    </row>
    <row r="30" spans="1:9" ht="30" customHeight="1" x14ac:dyDescent="0.3">
      <c r="A30" s="37" t="s">
        <v>15</v>
      </c>
      <c r="B30" s="38" t="s">
        <v>7</v>
      </c>
      <c r="C30" s="25" t="s">
        <v>65</v>
      </c>
      <c r="D30" s="23" t="s">
        <v>65</v>
      </c>
      <c r="E30" s="53" t="s">
        <v>65</v>
      </c>
      <c r="F30" s="30">
        <v>0</v>
      </c>
      <c r="G30" s="23">
        <v>0</v>
      </c>
      <c r="H30" s="97">
        <v>0</v>
      </c>
      <c r="I30" s="100">
        <v>0</v>
      </c>
    </row>
    <row r="31" spans="1:9" ht="30" customHeight="1" x14ac:dyDescent="0.3">
      <c r="A31" s="18" t="s">
        <v>16</v>
      </c>
      <c r="B31" s="34" t="s">
        <v>12</v>
      </c>
      <c r="C31" s="25" t="s">
        <v>43</v>
      </c>
      <c r="D31" s="23" t="s">
        <v>43</v>
      </c>
      <c r="E31" s="53" t="s">
        <v>65</v>
      </c>
      <c r="F31" s="30">
        <v>0</v>
      </c>
      <c r="G31" s="23" t="s">
        <v>43</v>
      </c>
      <c r="H31" s="97">
        <v>0</v>
      </c>
      <c r="I31" s="100">
        <v>0</v>
      </c>
    </row>
    <row r="32" spans="1:9" ht="30" customHeight="1" x14ac:dyDescent="0.3">
      <c r="A32" s="37" t="s">
        <v>47</v>
      </c>
      <c r="B32" s="38" t="s">
        <v>9</v>
      </c>
      <c r="C32" s="25" t="s">
        <v>65</v>
      </c>
      <c r="D32" s="23" t="s">
        <v>65</v>
      </c>
      <c r="E32" s="53" t="s">
        <v>65</v>
      </c>
      <c r="F32" s="30">
        <v>0</v>
      </c>
      <c r="G32" s="23">
        <v>0</v>
      </c>
      <c r="H32" s="97">
        <v>0</v>
      </c>
      <c r="I32" s="100">
        <v>0</v>
      </c>
    </row>
    <row r="33" spans="1:9" ht="30" customHeight="1" x14ac:dyDescent="0.3">
      <c r="A33" s="18" t="s">
        <v>50</v>
      </c>
      <c r="B33" s="34" t="s">
        <v>13</v>
      </c>
      <c r="C33" s="25" t="s">
        <v>65</v>
      </c>
      <c r="D33" s="23" t="s">
        <v>65</v>
      </c>
      <c r="E33" s="53" t="s">
        <v>65</v>
      </c>
      <c r="F33" s="30">
        <v>0</v>
      </c>
      <c r="G33" s="23">
        <v>0</v>
      </c>
      <c r="H33" s="97">
        <v>0</v>
      </c>
      <c r="I33" s="100">
        <v>0</v>
      </c>
    </row>
    <row r="34" spans="1:9" ht="35.1" customHeight="1" x14ac:dyDescent="0.3">
      <c r="A34" s="18" t="s">
        <v>10</v>
      </c>
      <c r="B34" s="33" t="s">
        <v>113</v>
      </c>
      <c r="C34" s="77"/>
      <c r="D34" s="17"/>
      <c r="E34" s="78"/>
      <c r="F34" s="131"/>
      <c r="G34" s="132"/>
      <c r="H34" s="79"/>
      <c r="I34" s="80"/>
    </row>
    <row r="35" spans="1:9" ht="30" customHeight="1" x14ac:dyDescent="0.3">
      <c r="A35" s="18" t="s">
        <v>17</v>
      </c>
      <c r="B35" s="34" t="s">
        <v>8</v>
      </c>
      <c r="C35" s="32">
        <v>54.96</v>
      </c>
      <c r="D35" s="30" t="s">
        <v>65</v>
      </c>
      <c r="E35" s="57" t="s">
        <v>65</v>
      </c>
      <c r="F35" s="36">
        <f>0-C35</f>
        <v>-54.96</v>
      </c>
      <c r="G35" s="142">
        <v>-1</v>
      </c>
      <c r="H35" s="97">
        <v>0</v>
      </c>
      <c r="I35" s="100">
        <v>0</v>
      </c>
    </row>
    <row r="36" spans="1:9" s="4" customFormat="1" ht="30" customHeight="1" x14ac:dyDescent="0.3">
      <c r="A36" s="37" t="s">
        <v>18</v>
      </c>
      <c r="B36" s="34" t="s">
        <v>51</v>
      </c>
      <c r="C36" s="32" t="s">
        <v>43</v>
      </c>
      <c r="D36" s="30" t="s">
        <v>43</v>
      </c>
      <c r="E36" s="57" t="s">
        <v>43</v>
      </c>
      <c r="F36" s="23" t="s">
        <v>43</v>
      </c>
      <c r="G36" s="23" t="s">
        <v>43</v>
      </c>
      <c r="H36" s="97" t="s">
        <v>43</v>
      </c>
      <c r="I36" s="100" t="s">
        <v>43</v>
      </c>
    </row>
    <row r="37" spans="1:9" ht="49.5" customHeight="1" x14ac:dyDescent="0.3">
      <c r="A37" s="18" t="s">
        <v>19</v>
      </c>
      <c r="B37" s="34" t="s">
        <v>7</v>
      </c>
      <c r="C37" s="32" t="s">
        <v>139</v>
      </c>
      <c r="D37" s="30" t="s">
        <v>65</v>
      </c>
      <c r="E37" s="57" t="s">
        <v>65</v>
      </c>
      <c r="F37" s="133" t="s">
        <v>165</v>
      </c>
      <c r="G37" s="142">
        <v>-1</v>
      </c>
      <c r="H37" s="97">
        <v>0</v>
      </c>
      <c r="I37" s="100">
        <v>0</v>
      </c>
    </row>
    <row r="38" spans="1:9" ht="30" customHeight="1" x14ac:dyDescent="0.3">
      <c r="A38" s="37" t="s">
        <v>48</v>
      </c>
      <c r="B38" s="38" t="s">
        <v>73</v>
      </c>
      <c r="C38" s="39" t="s">
        <v>43</v>
      </c>
      <c r="D38" s="36" t="s">
        <v>43</v>
      </c>
      <c r="E38" s="58" t="s">
        <v>43</v>
      </c>
      <c r="F38" s="23" t="s">
        <v>43</v>
      </c>
      <c r="G38" s="23" t="s">
        <v>43</v>
      </c>
      <c r="H38" s="97" t="s">
        <v>43</v>
      </c>
      <c r="I38" s="100" t="s">
        <v>43</v>
      </c>
    </row>
    <row r="39" spans="1:9" ht="30" customHeight="1" x14ac:dyDescent="0.3">
      <c r="A39" s="18" t="s">
        <v>49</v>
      </c>
      <c r="B39" s="34" t="s">
        <v>9</v>
      </c>
      <c r="C39" s="32" t="s">
        <v>140</v>
      </c>
      <c r="D39" s="30" t="s">
        <v>65</v>
      </c>
      <c r="E39" s="57" t="s">
        <v>65</v>
      </c>
      <c r="F39" s="111" t="s">
        <v>166</v>
      </c>
      <c r="G39" s="110">
        <v>-1</v>
      </c>
      <c r="H39" s="97">
        <f>+(0-0)</f>
        <v>0</v>
      </c>
      <c r="I39" s="100">
        <v>0</v>
      </c>
    </row>
    <row r="40" spans="1:9" ht="30" customHeight="1" x14ac:dyDescent="0.3">
      <c r="A40" s="61" t="s">
        <v>52</v>
      </c>
      <c r="B40" s="34" t="s">
        <v>13</v>
      </c>
      <c r="C40" s="35" t="s">
        <v>43</v>
      </c>
      <c r="D40" s="29" t="s">
        <v>43</v>
      </c>
      <c r="E40" s="55" t="s">
        <v>43</v>
      </c>
      <c r="F40" s="23" t="s">
        <v>43</v>
      </c>
      <c r="G40" s="23" t="s">
        <v>43</v>
      </c>
      <c r="H40" s="123" t="s">
        <v>43</v>
      </c>
      <c r="I40" s="100" t="s">
        <v>43</v>
      </c>
    </row>
    <row r="41" spans="1:9" ht="30" customHeight="1" x14ac:dyDescent="0.3">
      <c r="A41" s="37">
        <v>4.2</v>
      </c>
      <c r="B41" s="31" t="s">
        <v>97</v>
      </c>
      <c r="C41" s="24">
        <v>19.75</v>
      </c>
      <c r="D41" s="22">
        <v>19.75</v>
      </c>
      <c r="E41" s="56" t="s">
        <v>65</v>
      </c>
      <c r="F41" s="36">
        <f>+D41-C41</f>
        <v>0</v>
      </c>
      <c r="G41" s="23">
        <f>+(D41-C41)/C41</f>
        <v>0</v>
      </c>
      <c r="H41" s="36">
        <f>0-19.75</f>
        <v>-19.75</v>
      </c>
      <c r="I41" s="142">
        <v>-1</v>
      </c>
    </row>
    <row r="42" spans="1:9" ht="30" customHeight="1" x14ac:dyDescent="0.3">
      <c r="A42" s="37">
        <v>4.3</v>
      </c>
      <c r="B42" s="34" t="s">
        <v>74</v>
      </c>
      <c r="C42" s="32">
        <v>747.5</v>
      </c>
      <c r="D42" s="30">
        <v>747.5</v>
      </c>
      <c r="E42" s="57">
        <v>747.5</v>
      </c>
      <c r="F42" s="36">
        <f>+C42-D42</f>
        <v>0</v>
      </c>
      <c r="G42" s="47">
        <f>(+C42-D42)/D42</f>
        <v>0</v>
      </c>
      <c r="H42" s="97">
        <f>+E42-D42</f>
        <v>0</v>
      </c>
      <c r="I42" s="100">
        <f>+(E42-D42)/D42</f>
        <v>0</v>
      </c>
    </row>
    <row r="43" spans="1:9" ht="35.1" customHeight="1" x14ac:dyDescent="0.3">
      <c r="A43" s="18">
        <v>4.4000000000000004</v>
      </c>
      <c r="B43" s="19" t="s">
        <v>11</v>
      </c>
      <c r="C43" s="77"/>
      <c r="D43" s="17"/>
      <c r="E43" s="78"/>
      <c r="F43" s="131"/>
      <c r="G43" s="132"/>
      <c r="H43" s="132"/>
      <c r="I43" s="132"/>
    </row>
    <row r="44" spans="1:9" ht="35.1" customHeight="1" x14ac:dyDescent="0.3">
      <c r="A44" s="37" t="s">
        <v>75</v>
      </c>
      <c r="B44" s="19" t="s">
        <v>58</v>
      </c>
      <c r="C44" s="81"/>
      <c r="D44" s="40"/>
      <c r="E44" s="82"/>
      <c r="F44" s="49"/>
      <c r="G44" s="50"/>
      <c r="H44" s="132"/>
      <c r="I44" s="132"/>
    </row>
    <row r="45" spans="1:9" ht="30" customHeight="1" x14ac:dyDescent="0.3">
      <c r="A45" s="37" t="s">
        <v>76</v>
      </c>
      <c r="B45" s="44" t="s">
        <v>77</v>
      </c>
      <c r="C45" s="35" t="s">
        <v>65</v>
      </c>
      <c r="D45" s="29" t="s">
        <v>65</v>
      </c>
      <c r="E45" s="55" t="s">
        <v>65</v>
      </c>
      <c r="F45" s="30">
        <v>0</v>
      </c>
      <c r="G45" s="23">
        <v>0</v>
      </c>
      <c r="H45" s="97">
        <v>0</v>
      </c>
      <c r="I45" s="100">
        <v>0</v>
      </c>
    </row>
    <row r="46" spans="1:9" ht="30" customHeight="1" x14ac:dyDescent="0.3">
      <c r="A46" s="37" t="s">
        <v>78</v>
      </c>
      <c r="B46" s="60" t="s">
        <v>91</v>
      </c>
      <c r="C46" s="81"/>
      <c r="D46" s="40"/>
      <c r="E46" s="82"/>
      <c r="F46" s="49"/>
      <c r="G46" s="50"/>
      <c r="H46" s="50"/>
      <c r="I46" s="50"/>
    </row>
    <row r="47" spans="1:9" ht="30" customHeight="1" x14ac:dyDescent="0.3">
      <c r="A47" s="37" t="s">
        <v>98</v>
      </c>
      <c r="B47" s="73" t="s">
        <v>99</v>
      </c>
      <c r="C47" s="35" t="s">
        <v>65</v>
      </c>
      <c r="D47" s="29" t="s">
        <v>65</v>
      </c>
      <c r="E47" s="55" t="s">
        <v>65</v>
      </c>
      <c r="F47" s="30">
        <v>0</v>
      </c>
      <c r="G47" s="23">
        <v>0</v>
      </c>
      <c r="H47" s="97">
        <v>0</v>
      </c>
      <c r="I47" s="100">
        <v>0</v>
      </c>
    </row>
    <row r="48" spans="1:9" ht="30" customHeight="1" x14ac:dyDescent="0.3">
      <c r="A48" s="37" t="s">
        <v>100</v>
      </c>
      <c r="B48" s="73" t="s">
        <v>101</v>
      </c>
      <c r="C48" s="35" t="s">
        <v>141</v>
      </c>
      <c r="D48" s="29" t="s">
        <v>141</v>
      </c>
      <c r="E48" s="55" t="s">
        <v>162</v>
      </c>
      <c r="F48" s="36">
        <v>0</v>
      </c>
      <c r="G48" s="124">
        <v>0</v>
      </c>
      <c r="H48" s="159">
        <v>-196.78</v>
      </c>
      <c r="I48" s="143">
        <v>-0.8</v>
      </c>
    </row>
    <row r="49" spans="1:10" ht="35.1" customHeight="1" x14ac:dyDescent="0.3">
      <c r="A49" s="15">
        <v>5</v>
      </c>
      <c r="B49" s="16" t="s">
        <v>79</v>
      </c>
      <c r="C49" s="77"/>
      <c r="D49" s="17"/>
      <c r="E49" s="78"/>
      <c r="F49" s="131"/>
      <c r="G49" s="132"/>
      <c r="H49" s="132"/>
      <c r="I49" s="132"/>
      <c r="J49" s="141"/>
    </row>
    <row r="50" spans="1:10" ht="43.5" customHeight="1" x14ac:dyDescent="0.3">
      <c r="A50" s="37">
        <v>5.0999999999999996</v>
      </c>
      <c r="B50" s="62" t="s">
        <v>41</v>
      </c>
      <c r="C50" s="35" t="s">
        <v>43</v>
      </c>
      <c r="D50" s="29" t="s">
        <v>43</v>
      </c>
      <c r="E50" s="55" t="s">
        <v>43</v>
      </c>
      <c r="F50" s="23" t="s">
        <v>43</v>
      </c>
      <c r="G50" s="23" t="s">
        <v>43</v>
      </c>
      <c r="H50" s="97" t="s">
        <v>43</v>
      </c>
      <c r="I50" s="100" t="s">
        <v>43</v>
      </c>
    </row>
    <row r="51" spans="1:10" ht="51.75" customHeight="1" x14ac:dyDescent="0.3">
      <c r="A51" s="37">
        <v>5.2</v>
      </c>
      <c r="B51" s="62" t="s">
        <v>40</v>
      </c>
      <c r="C51" s="35" t="s">
        <v>43</v>
      </c>
      <c r="D51" s="29" t="s">
        <v>43</v>
      </c>
      <c r="E51" s="55" t="s">
        <v>43</v>
      </c>
      <c r="F51" s="23" t="s">
        <v>43</v>
      </c>
      <c r="G51" s="23" t="s">
        <v>43</v>
      </c>
      <c r="H51" s="97" t="s">
        <v>43</v>
      </c>
      <c r="I51" s="100" t="s">
        <v>43</v>
      </c>
      <c r="J51" s="140"/>
    </row>
    <row r="52" spans="1:10" ht="35.1" customHeight="1" x14ac:dyDescent="0.3">
      <c r="A52" s="15">
        <v>6</v>
      </c>
      <c r="B52" s="16" t="s">
        <v>102</v>
      </c>
      <c r="C52" s="77"/>
      <c r="D52" s="17"/>
      <c r="E52" s="78"/>
      <c r="F52" s="131"/>
      <c r="G52" s="132"/>
      <c r="H52" s="132"/>
      <c r="I52" s="132"/>
    </row>
    <row r="53" spans="1:10" s="4" customFormat="1" ht="117" customHeight="1" x14ac:dyDescent="0.4">
      <c r="A53" s="18">
        <v>6.1</v>
      </c>
      <c r="B53" s="31" t="s">
        <v>103</v>
      </c>
      <c r="C53" s="68" t="s">
        <v>150</v>
      </c>
      <c r="D53" s="26" t="s">
        <v>169</v>
      </c>
      <c r="E53" s="54" t="s">
        <v>170</v>
      </c>
      <c r="F53" s="22">
        <v>0</v>
      </c>
      <c r="G53" s="120">
        <v>0</v>
      </c>
      <c r="H53" s="97">
        <v>0</v>
      </c>
      <c r="I53" s="100">
        <v>0</v>
      </c>
    </row>
    <row r="54" spans="1:10" s="4" customFormat="1" ht="43.5" customHeight="1" x14ac:dyDescent="0.3">
      <c r="A54" s="18">
        <v>6.2</v>
      </c>
      <c r="B54" s="31" t="s">
        <v>1</v>
      </c>
      <c r="C54" s="105" t="s">
        <v>65</v>
      </c>
      <c r="D54" s="21" t="s">
        <v>65</v>
      </c>
      <c r="E54" s="106" t="s">
        <v>65</v>
      </c>
      <c r="F54" s="30">
        <v>0</v>
      </c>
      <c r="G54" s="124">
        <v>0</v>
      </c>
      <c r="H54" s="97">
        <v>0</v>
      </c>
      <c r="I54" s="100">
        <v>0</v>
      </c>
    </row>
    <row r="55" spans="1:10" ht="30" customHeight="1" x14ac:dyDescent="0.3">
      <c r="A55" s="18">
        <v>6.3</v>
      </c>
      <c r="B55" s="31" t="s">
        <v>107</v>
      </c>
      <c r="C55" s="32">
        <v>2171.67</v>
      </c>
      <c r="D55" s="30">
        <v>2171.67</v>
      </c>
      <c r="E55" s="57">
        <v>2171.67</v>
      </c>
      <c r="F55" s="30">
        <f>+D55-C55</f>
        <v>0</v>
      </c>
      <c r="G55" s="124">
        <f>+(D55-C55)/C55</f>
        <v>0</v>
      </c>
      <c r="H55" s="97">
        <f>+E55-D55</f>
        <v>0</v>
      </c>
      <c r="I55" s="100">
        <f>+(E55-D55)/D55</f>
        <v>0</v>
      </c>
    </row>
    <row r="56" spans="1:10" ht="30" customHeight="1" x14ac:dyDescent="0.3">
      <c r="A56" s="18">
        <v>6.4</v>
      </c>
      <c r="B56" s="31" t="s">
        <v>108</v>
      </c>
      <c r="C56" s="32">
        <v>1974.25</v>
      </c>
      <c r="D56" s="30">
        <v>1974.25</v>
      </c>
      <c r="E56" s="57">
        <v>1974.25</v>
      </c>
      <c r="F56" s="36">
        <f>+D56-C56</f>
        <v>0</v>
      </c>
      <c r="G56" s="23">
        <f>+(D56-C56)/C56</f>
        <v>0</v>
      </c>
      <c r="H56" s="97">
        <f>+E56-D56</f>
        <v>0</v>
      </c>
      <c r="I56" s="100">
        <f>+(E56-D56)/D56</f>
        <v>0</v>
      </c>
    </row>
    <row r="57" spans="1:10" ht="85.5" customHeight="1" x14ac:dyDescent="0.3">
      <c r="A57" s="37">
        <v>6.5</v>
      </c>
      <c r="B57" s="31" t="s">
        <v>92</v>
      </c>
      <c r="C57" s="88" t="s">
        <v>151</v>
      </c>
      <c r="D57" s="116" t="s">
        <v>152</v>
      </c>
      <c r="E57" s="107" t="s">
        <v>163</v>
      </c>
      <c r="F57" s="22">
        <v>0</v>
      </c>
      <c r="G57" s="125" t="s">
        <v>164</v>
      </c>
      <c r="H57" s="97">
        <v>0</v>
      </c>
      <c r="I57" s="100">
        <v>0</v>
      </c>
    </row>
    <row r="58" spans="1:10" ht="87.75" customHeight="1" x14ac:dyDescent="0.3">
      <c r="A58" s="18">
        <v>6.6</v>
      </c>
      <c r="B58" s="31" t="s">
        <v>93</v>
      </c>
      <c r="C58" s="89" t="s">
        <v>153</v>
      </c>
      <c r="D58" s="117" t="s">
        <v>154</v>
      </c>
      <c r="E58" s="108" t="s">
        <v>154</v>
      </c>
      <c r="F58" s="22">
        <v>0</v>
      </c>
      <c r="G58" s="120">
        <v>0</v>
      </c>
      <c r="H58" s="97">
        <v>0</v>
      </c>
      <c r="I58" s="100">
        <v>0</v>
      </c>
    </row>
    <row r="59" spans="1:10" ht="35.1" customHeight="1" x14ac:dyDescent="0.3">
      <c r="A59" s="15">
        <v>7</v>
      </c>
      <c r="B59" s="16" t="s">
        <v>80</v>
      </c>
      <c r="C59" s="77"/>
      <c r="D59" s="17"/>
      <c r="E59" s="78"/>
      <c r="F59" s="131"/>
      <c r="G59" s="132"/>
      <c r="H59" s="132"/>
      <c r="I59" s="132"/>
    </row>
    <row r="60" spans="1:10" ht="34.5" customHeight="1" x14ac:dyDescent="0.3">
      <c r="A60" s="18">
        <v>7.1</v>
      </c>
      <c r="B60" s="19" t="s">
        <v>39</v>
      </c>
      <c r="C60" s="77"/>
      <c r="D60" s="17"/>
      <c r="E60" s="78"/>
      <c r="F60" s="131"/>
      <c r="G60" s="132"/>
      <c r="H60" s="132"/>
      <c r="I60" s="132"/>
    </row>
    <row r="61" spans="1:10" ht="30" customHeight="1" x14ac:dyDescent="0.3">
      <c r="A61" s="18" t="s">
        <v>21</v>
      </c>
      <c r="B61" s="43" t="s">
        <v>81</v>
      </c>
      <c r="C61" s="35" t="s">
        <v>43</v>
      </c>
      <c r="D61" s="29" t="s">
        <v>43</v>
      </c>
      <c r="E61" s="55" t="s">
        <v>43</v>
      </c>
      <c r="F61" s="23" t="s">
        <v>43</v>
      </c>
      <c r="G61" s="23" t="s">
        <v>43</v>
      </c>
      <c r="H61" s="97" t="s">
        <v>43</v>
      </c>
      <c r="I61" s="100" t="s">
        <v>43</v>
      </c>
    </row>
    <row r="62" spans="1:10" ht="30" customHeight="1" x14ac:dyDescent="0.3">
      <c r="A62" s="37" t="s">
        <v>22</v>
      </c>
      <c r="B62" s="62" t="s">
        <v>82</v>
      </c>
      <c r="C62" s="35" t="s">
        <v>43</v>
      </c>
      <c r="D62" s="29" t="s">
        <v>43</v>
      </c>
      <c r="E62" s="55" t="s">
        <v>43</v>
      </c>
      <c r="F62" s="23" t="s">
        <v>43</v>
      </c>
      <c r="G62" s="23" t="s">
        <v>43</v>
      </c>
      <c r="H62" s="97" t="s">
        <v>43</v>
      </c>
      <c r="I62" s="100" t="s">
        <v>43</v>
      </c>
    </row>
    <row r="63" spans="1:10" ht="30" customHeight="1" x14ac:dyDescent="0.3">
      <c r="A63" s="63" t="s">
        <v>23</v>
      </c>
      <c r="B63" s="64" t="s">
        <v>20</v>
      </c>
      <c r="C63" s="35" t="s">
        <v>43</v>
      </c>
      <c r="D63" s="29" t="s">
        <v>43</v>
      </c>
      <c r="E63" s="55" t="s">
        <v>43</v>
      </c>
      <c r="F63" s="23" t="s">
        <v>43</v>
      </c>
      <c r="G63" s="23" t="s">
        <v>43</v>
      </c>
      <c r="H63" s="97" t="s">
        <v>43</v>
      </c>
      <c r="I63" s="100" t="s">
        <v>43</v>
      </c>
    </row>
    <row r="64" spans="1:10" ht="35.1" customHeight="1" x14ac:dyDescent="0.3">
      <c r="A64" s="18">
        <v>7.2</v>
      </c>
      <c r="B64" s="19" t="s">
        <v>24</v>
      </c>
      <c r="C64" s="77"/>
      <c r="D64" s="17"/>
      <c r="E64" s="78"/>
      <c r="F64" s="131"/>
      <c r="G64" s="132"/>
      <c r="H64" s="132"/>
      <c r="I64" s="132"/>
    </row>
    <row r="65" spans="1:9" ht="30" customHeight="1" x14ac:dyDescent="0.3">
      <c r="A65" s="18" t="s">
        <v>25</v>
      </c>
      <c r="B65" s="43" t="s">
        <v>81</v>
      </c>
      <c r="C65" s="35" t="s">
        <v>43</v>
      </c>
      <c r="D65" s="29" t="s">
        <v>43</v>
      </c>
      <c r="E65" s="55" t="s">
        <v>43</v>
      </c>
      <c r="F65" s="23" t="s">
        <v>43</v>
      </c>
      <c r="G65" s="23" t="s">
        <v>43</v>
      </c>
      <c r="H65" s="97" t="s">
        <v>43</v>
      </c>
      <c r="I65" s="100" t="s">
        <v>43</v>
      </c>
    </row>
    <row r="66" spans="1:9" ht="30" customHeight="1" x14ac:dyDescent="0.3">
      <c r="A66" s="37" t="s">
        <v>26</v>
      </c>
      <c r="B66" s="62" t="s">
        <v>82</v>
      </c>
      <c r="C66" s="35" t="s">
        <v>43</v>
      </c>
      <c r="D66" s="29" t="s">
        <v>43</v>
      </c>
      <c r="E66" s="55" t="s">
        <v>43</v>
      </c>
      <c r="F66" s="23" t="s">
        <v>43</v>
      </c>
      <c r="G66" s="23" t="s">
        <v>43</v>
      </c>
      <c r="H66" s="97" t="s">
        <v>43</v>
      </c>
      <c r="I66" s="100" t="s">
        <v>43</v>
      </c>
    </row>
    <row r="67" spans="1:9" ht="30" customHeight="1" x14ac:dyDescent="0.3">
      <c r="A67" s="37" t="s">
        <v>27</v>
      </c>
      <c r="B67" s="44" t="s">
        <v>20</v>
      </c>
      <c r="C67" s="35" t="s">
        <v>43</v>
      </c>
      <c r="D67" s="29" t="s">
        <v>43</v>
      </c>
      <c r="E67" s="55" t="s">
        <v>43</v>
      </c>
      <c r="F67" s="23" t="s">
        <v>43</v>
      </c>
      <c r="G67" s="23" t="s">
        <v>43</v>
      </c>
      <c r="H67" s="97" t="s">
        <v>43</v>
      </c>
      <c r="I67" s="100" t="s">
        <v>43</v>
      </c>
    </row>
    <row r="68" spans="1:9" ht="35.1" customHeight="1" x14ac:dyDescent="0.3">
      <c r="A68" s="18">
        <v>7.3</v>
      </c>
      <c r="B68" s="19" t="s">
        <v>28</v>
      </c>
      <c r="C68" s="77"/>
      <c r="D68" s="17"/>
      <c r="E68" s="78"/>
      <c r="F68" s="131"/>
      <c r="G68" s="132"/>
      <c r="H68" s="132"/>
      <c r="I68" s="132"/>
    </row>
    <row r="69" spans="1:9" ht="30" customHeight="1" x14ac:dyDescent="0.3">
      <c r="A69" s="65" t="s">
        <v>29</v>
      </c>
      <c r="B69" s="43" t="s">
        <v>81</v>
      </c>
      <c r="C69" s="35" t="s">
        <v>43</v>
      </c>
      <c r="D69" s="29" t="s">
        <v>43</v>
      </c>
      <c r="E69" s="55" t="s">
        <v>43</v>
      </c>
      <c r="F69" s="23" t="s">
        <v>43</v>
      </c>
      <c r="G69" s="23" t="s">
        <v>43</v>
      </c>
      <c r="H69" s="97" t="s">
        <v>43</v>
      </c>
      <c r="I69" s="100" t="s">
        <v>43</v>
      </c>
    </row>
    <row r="70" spans="1:9" ht="30" customHeight="1" x14ac:dyDescent="0.3">
      <c r="A70" s="18" t="s">
        <v>30</v>
      </c>
      <c r="B70" s="43" t="s">
        <v>82</v>
      </c>
      <c r="C70" s="35" t="s">
        <v>43</v>
      </c>
      <c r="D70" s="29" t="s">
        <v>43</v>
      </c>
      <c r="E70" s="55" t="s">
        <v>43</v>
      </c>
      <c r="F70" s="23" t="s">
        <v>43</v>
      </c>
      <c r="G70" s="23" t="s">
        <v>43</v>
      </c>
      <c r="H70" s="97" t="s">
        <v>43</v>
      </c>
      <c r="I70" s="100" t="s">
        <v>43</v>
      </c>
    </row>
    <row r="71" spans="1:9" ht="30" customHeight="1" x14ac:dyDescent="0.3">
      <c r="A71" s="37" t="s">
        <v>31</v>
      </c>
      <c r="B71" s="44" t="s">
        <v>20</v>
      </c>
      <c r="C71" s="35" t="s">
        <v>43</v>
      </c>
      <c r="D71" s="29" t="s">
        <v>43</v>
      </c>
      <c r="E71" s="55" t="s">
        <v>43</v>
      </c>
      <c r="F71" s="23" t="s">
        <v>43</v>
      </c>
      <c r="G71" s="23" t="s">
        <v>43</v>
      </c>
      <c r="H71" s="97" t="s">
        <v>43</v>
      </c>
      <c r="I71" s="100" t="s">
        <v>43</v>
      </c>
    </row>
    <row r="72" spans="1:9" ht="35.1" customHeight="1" x14ac:dyDescent="0.3">
      <c r="A72" s="45">
        <v>7.4</v>
      </c>
      <c r="B72" s="19" t="s">
        <v>32</v>
      </c>
      <c r="C72" s="77"/>
      <c r="D72" s="17"/>
      <c r="E72" s="78"/>
      <c r="F72" s="131"/>
      <c r="G72" s="132"/>
      <c r="H72" s="132"/>
      <c r="I72" s="132"/>
    </row>
    <row r="73" spans="1:9" ht="30" customHeight="1" x14ac:dyDescent="0.3">
      <c r="A73" s="18" t="s">
        <v>33</v>
      </c>
      <c r="B73" s="43" t="s">
        <v>81</v>
      </c>
      <c r="C73" s="35" t="s">
        <v>43</v>
      </c>
      <c r="D73" s="29" t="s">
        <v>43</v>
      </c>
      <c r="E73" s="55" t="s">
        <v>43</v>
      </c>
      <c r="F73" s="23" t="s">
        <v>43</v>
      </c>
      <c r="G73" s="23" t="s">
        <v>43</v>
      </c>
      <c r="H73" s="97" t="s">
        <v>43</v>
      </c>
      <c r="I73" s="100" t="s">
        <v>43</v>
      </c>
    </row>
    <row r="74" spans="1:9" ht="30" customHeight="1" x14ac:dyDescent="0.3">
      <c r="A74" s="18" t="s">
        <v>34</v>
      </c>
      <c r="B74" s="43" t="s">
        <v>82</v>
      </c>
      <c r="C74" s="35" t="s">
        <v>43</v>
      </c>
      <c r="D74" s="29" t="s">
        <v>43</v>
      </c>
      <c r="E74" s="55" t="s">
        <v>43</v>
      </c>
      <c r="F74" s="23" t="s">
        <v>43</v>
      </c>
      <c r="G74" s="23" t="s">
        <v>43</v>
      </c>
      <c r="H74" s="97" t="s">
        <v>43</v>
      </c>
      <c r="I74" s="100" t="s">
        <v>43</v>
      </c>
    </row>
    <row r="75" spans="1:9" ht="30" customHeight="1" x14ac:dyDescent="0.3">
      <c r="A75" s="18" t="s">
        <v>35</v>
      </c>
      <c r="B75" s="31" t="s">
        <v>20</v>
      </c>
      <c r="C75" s="35" t="s">
        <v>43</v>
      </c>
      <c r="D75" s="29" t="s">
        <v>43</v>
      </c>
      <c r="E75" s="55" t="s">
        <v>43</v>
      </c>
      <c r="F75" s="23" t="s">
        <v>43</v>
      </c>
      <c r="G75" s="23" t="s">
        <v>43</v>
      </c>
      <c r="H75" s="97" t="s">
        <v>43</v>
      </c>
      <c r="I75" s="100" t="s">
        <v>43</v>
      </c>
    </row>
    <row r="76" spans="1:9" ht="35.1" customHeight="1" x14ac:dyDescent="0.3">
      <c r="A76" s="18">
        <v>7.5</v>
      </c>
      <c r="B76" s="19" t="s">
        <v>83</v>
      </c>
      <c r="C76" s="77"/>
      <c r="D76" s="17"/>
      <c r="E76" s="78"/>
      <c r="F76" s="131"/>
      <c r="G76" s="132"/>
      <c r="H76" s="132"/>
      <c r="I76" s="132"/>
    </row>
    <row r="77" spans="1:9" ht="30" customHeight="1" x14ac:dyDescent="0.3">
      <c r="A77" s="18" t="s">
        <v>36</v>
      </c>
      <c r="B77" s="43" t="s">
        <v>81</v>
      </c>
      <c r="C77" s="35" t="s">
        <v>43</v>
      </c>
      <c r="D77" s="29" t="s">
        <v>43</v>
      </c>
      <c r="E77" s="55" t="s">
        <v>43</v>
      </c>
      <c r="F77" s="23" t="s">
        <v>43</v>
      </c>
      <c r="G77" s="23" t="s">
        <v>43</v>
      </c>
      <c r="H77" s="97" t="s">
        <v>43</v>
      </c>
      <c r="I77" s="100" t="s">
        <v>43</v>
      </c>
    </row>
    <row r="78" spans="1:9" ht="30" customHeight="1" x14ac:dyDescent="0.3">
      <c r="A78" s="18" t="s">
        <v>37</v>
      </c>
      <c r="B78" s="66" t="s">
        <v>82</v>
      </c>
      <c r="C78" s="35" t="s">
        <v>43</v>
      </c>
      <c r="D78" s="29" t="s">
        <v>43</v>
      </c>
      <c r="E78" s="55" t="s">
        <v>43</v>
      </c>
      <c r="F78" s="23" t="s">
        <v>43</v>
      </c>
      <c r="G78" s="23" t="s">
        <v>43</v>
      </c>
      <c r="H78" s="97" t="s">
        <v>43</v>
      </c>
      <c r="I78" s="100" t="s">
        <v>43</v>
      </c>
    </row>
    <row r="79" spans="1:9" ht="30" customHeight="1" x14ac:dyDescent="0.3">
      <c r="A79" s="37" t="s">
        <v>38</v>
      </c>
      <c r="B79" s="44" t="s">
        <v>20</v>
      </c>
      <c r="C79" s="35" t="s">
        <v>43</v>
      </c>
      <c r="D79" s="29" t="s">
        <v>43</v>
      </c>
      <c r="E79" s="55" t="s">
        <v>43</v>
      </c>
      <c r="F79" s="23" t="s">
        <v>43</v>
      </c>
      <c r="G79" s="23" t="s">
        <v>43</v>
      </c>
      <c r="H79" s="97" t="s">
        <v>43</v>
      </c>
      <c r="I79" s="100" t="s">
        <v>43</v>
      </c>
    </row>
    <row r="80" spans="1:9" ht="35.1" customHeight="1" x14ac:dyDescent="0.3">
      <c r="A80" s="15">
        <v>8</v>
      </c>
      <c r="B80" s="67" t="s">
        <v>84</v>
      </c>
      <c r="C80" s="77"/>
      <c r="D80" s="17"/>
      <c r="E80" s="78"/>
      <c r="F80" s="131"/>
      <c r="G80" s="132"/>
      <c r="H80" s="132"/>
      <c r="I80" s="132"/>
    </row>
    <row r="81" spans="1:9" ht="32.25" customHeight="1" x14ac:dyDescent="0.3">
      <c r="A81" s="18">
        <v>8.1</v>
      </c>
      <c r="B81" s="44" t="s">
        <v>114</v>
      </c>
      <c r="C81" s="35" t="s">
        <v>65</v>
      </c>
      <c r="D81" s="29" t="s">
        <v>65</v>
      </c>
      <c r="E81" s="55" t="s">
        <v>65</v>
      </c>
      <c r="F81" s="30">
        <v>0</v>
      </c>
      <c r="G81" s="23">
        <v>0</v>
      </c>
      <c r="H81" s="97">
        <v>0</v>
      </c>
      <c r="I81" s="100">
        <v>0</v>
      </c>
    </row>
    <row r="82" spans="1:9" s="59" customFormat="1" ht="49.5" customHeight="1" x14ac:dyDescent="0.3">
      <c r="A82" s="18">
        <v>8.1999999999999993</v>
      </c>
      <c r="B82" s="31" t="s">
        <v>2</v>
      </c>
      <c r="C82" s="90" t="s">
        <v>142</v>
      </c>
      <c r="D82" s="118" t="s">
        <v>142</v>
      </c>
      <c r="E82" s="93" t="s">
        <v>142</v>
      </c>
      <c r="F82" s="126">
        <f>+(118.45-118.45)-(888.41-888.41)</f>
        <v>0</v>
      </c>
      <c r="G82" s="137">
        <f>+((118.45-118.45)-(888.41-888.41))</f>
        <v>0</v>
      </c>
      <c r="H82" s="138">
        <f>+(118.45-118.45)-(888.41-888.41)</f>
        <v>0</v>
      </c>
      <c r="I82" s="139">
        <f>+((118.45-118.45)-(888.41-888.41))</f>
        <v>0</v>
      </c>
    </row>
    <row r="83" spans="1:9" s="4" customFormat="1" ht="35.1" customHeight="1" x14ac:dyDescent="0.3">
      <c r="A83" s="18">
        <v>8.3000000000000007</v>
      </c>
      <c r="B83" s="19" t="s">
        <v>66</v>
      </c>
      <c r="C83" s="85"/>
      <c r="D83" s="46"/>
      <c r="E83" s="86"/>
      <c r="F83" s="49"/>
      <c r="G83" s="50"/>
      <c r="H83" s="50"/>
      <c r="I83" s="50"/>
    </row>
    <row r="84" spans="1:9" s="4" customFormat="1" ht="39" customHeight="1" x14ac:dyDescent="0.3">
      <c r="A84" s="37" t="s">
        <v>53</v>
      </c>
      <c r="B84" s="44" t="s">
        <v>85</v>
      </c>
      <c r="C84" s="24">
        <v>118.45</v>
      </c>
      <c r="D84" s="22">
        <v>118.45</v>
      </c>
      <c r="E84" s="56">
        <v>118.45</v>
      </c>
      <c r="F84" s="127">
        <f>+C84-D84</f>
        <v>0</v>
      </c>
      <c r="G84" s="128">
        <f>(+E84-D84)/D84</f>
        <v>0</v>
      </c>
      <c r="H84" s="97">
        <f>+E84-D84</f>
        <v>0</v>
      </c>
      <c r="I84" s="100">
        <f>+(E84-D84)/D84</f>
        <v>0</v>
      </c>
    </row>
    <row r="85" spans="1:9" s="4" customFormat="1" ht="39.75" customHeight="1" x14ac:dyDescent="0.3">
      <c r="A85" s="37" t="s">
        <v>54</v>
      </c>
      <c r="B85" s="44" t="s">
        <v>111</v>
      </c>
      <c r="C85" s="24">
        <v>1085.8399999999999</v>
      </c>
      <c r="D85" s="22">
        <v>1085.8399999999999</v>
      </c>
      <c r="E85" s="56">
        <v>1085.8399999999999</v>
      </c>
      <c r="F85" s="127">
        <f>+D85-C85</f>
        <v>0</v>
      </c>
      <c r="G85" s="128">
        <f>+(D85-C85)/C85</f>
        <v>0</v>
      </c>
      <c r="H85" s="97">
        <f>+E85-D85</f>
        <v>0</v>
      </c>
      <c r="I85" s="100">
        <f>+(E85-D85)/D85</f>
        <v>0</v>
      </c>
    </row>
    <row r="86" spans="1:9" ht="36" customHeight="1" x14ac:dyDescent="0.3">
      <c r="A86" s="18">
        <v>8.4</v>
      </c>
      <c r="B86" s="31" t="s">
        <v>3</v>
      </c>
      <c r="C86" s="32" t="s">
        <v>43</v>
      </c>
      <c r="D86" s="30" t="s">
        <v>43</v>
      </c>
      <c r="E86" s="57" t="s">
        <v>43</v>
      </c>
      <c r="F86" s="23" t="s">
        <v>43</v>
      </c>
      <c r="G86" s="23" t="s">
        <v>43</v>
      </c>
      <c r="H86" s="57" t="s">
        <v>43</v>
      </c>
      <c r="I86" s="57" t="s">
        <v>43</v>
      </c>
    </row>
    <row r="87" spans="1:9" ht="37.5" customHeight="1" x14ac:dyDescent="0.3">
      <c r="A87" s="18">
        <v>8.5</v>
      </c>
      <c r="B87" s="31" t="s">
        <v>4</v>
      </c>
      <c r="C87" s="32">
        <v>493.57</v>
      </c>
      <c r="D87" s="30">
        <v>493.57</v>
      </c>
      <c r="E87" s="57">
        <v>493.57</v>
      </c>
      <c r="F87" s="36">
        <f>+E87-D87</f>
        <v>0</v>
      </c>
      <c r="G87" s="23">
        <f>+(D87-C87)/C87</f>
        <v>0</v>
      </c>
      <c r="H87" s="97">
        <f>+(E87-D87)/D87</f>
        <v>0</v>
      </c>
      <c r="I87" s="100">
        <f>+(E87-D87)/D87</f>
        <v>0</v>
      </c>
    </row>
    <row r="88" spans="1:9" ht="40.5" customHeight="1" x14ac:dyDescent="0.3">
      <c r="A88" s="18">
        <v>8.6</v>
      </c>
      <c r="B88" s="43" t="s">
        <v>46</v>
      </c>
      <c r="C88" s="32">
        <v>1332.62</v>
      </c>
      <c r="D88" s="30">
        <v>1332.62</v>
      </c>
      <c r="E88" s="57">
        <v>1332.62</v>
      </c>
      <c r="F88" s="36">
        <f>+E88-D88</f>
        <v>0</v>
      </c>
      <c r="G88" s="23">
        <f>+(D88-C88)/C88</f>
        <v>0</v>
      </c>
      <c r="H88" s="123">
        <f>+E88-D88</f>
        <v>0</v>
      </c>
      <c r="I88" s="100">
        <f>+(E88-D88)/D88</f>
        <v>0</v>
      </c>
    </row>
    <row r="89" spans="1:9" s="4" customFormat="1" ht="35.1" customHeight="1" x14ac:dyDescent="0.3">
      <c r="A89" s="37">
        <v>8.6999999999999993</v>
      </c>
      <c r="B89" s="48" t="s">
        <v>86</v>
      </c>
      <c r="C89" s="83"/>
      <c r="D89" s="49"/>
      <c r="E89" s="84"/>
      <c r="F89" s="49"/>
      <c r="G89" s="50"/>
      <c r="H89" s="50"/>
      <c r="I89" s="50"/>
    </row>
    <row r="90" spans="1:9" s="4" customFormat="1" ht="35.1" customHeight="1" x14ac:dyDescent="0.3">
      <c r="A90" s="37" t="s">
        <v>59</v>
      </c>
      <c r="B90" s="44" t="s">
        <v>87</v>
      </c>
      <c r="C90" s="32" t="s">
        <v>65</v>
      </c>
      <c r="D90" s="30" t="s">
        <v>65</v>
      </c>
      <c r="E90" s="57" t="s">
        <v>65</v>
      </c>
      <c r="F90" s="30">
        <v>0</v>
      </c>
      <c r="G90" s="23">
        <v>0</v>
      </c>
      <c r="H90" s="97">
        <v>0</v>
      </c>
      <c r="I90" s="100">
        <v>0</v>
      </c>
    </row>
    <row r="91" spans="1:9" s="4" customFormat="1" ht="35.1" customHeight="1" x14ac:dyDescent="0.3">
      <c r="A91" s="37" t="s">
        <v>60</v>
      </c>
      <c r="B91" s="44" t="s">
        <v>115</v>
      </c>
      <c r="C91" s="32">
        <v>286.27</v>
      </c>
      <c r="D91" s="30">
        <v>286.27</v>
      </c>
      <c r="E91" s="57">
        <v>286.27</v>
      </c>
      <c r="F91" s="36">
        <f>+D91-C91</f>
        <v>0</v>
      </c>
      <c r="G91" s="23">
        <f>+(E91-D91)/D91</f>
        <v>0</v>
      </c>
      <c r="H91" s="97">
        <f>+(E91-D91)</f>
        <v>0</v>
      </c>
      <c r="I91" s="100">
        <f>+(E91-D91)/D91</f>
        <v>0</v>
      </c>
    </row>
    <row r="92" spans="1:9" s="4" customFormat="1" ht="69.75" customHeight="1" x14ac:dyDescent="0.3">
      <c r="A92" s="37">
        <v>8.8000000000000007</v>
      </c>
      <c r="B92" s="31" t="s">
        <v>5</v>
      </c>
      <c r="C92" s="24" t="s">
        <v>155</v>
      </c>
      <c r="D92" s="22" t="s">
        <v>155</v>
      </c>
      <c r="E92" s="56" t="s">
        <v>155</v>
      </c>
      <c r="F92" s="36">
        <v>0</v>
      </c>
      <c r="G92" s="120">
        <v>0</v>
      </c>
      <c r="H92" s="97">
        <v>0</v>
      </c>
      <c r="I92" s="100">
        <v>0</v>
      </c>
    </row>
    <row r="93" spans="1:9" ht="29.25" customHeight="1" x14ac:dyDescent="0.3">
      <c r="A93" s="51">
        <v>8.11</v>
      </c>
      <c r="B93" s="19" t="s">
        <v>88</v>
      </c>
      <c r="C93" s="87"/>
      <c r="D93" s="119"/>
      <c r="E93" s="94"/>
      <c r="F93" s="129"/>
      <c r="G93" s="130"/>
      <c r="H93" s="130"/>
      <c r="I93" s="130"/>
    </row>
    <row r="94" spans="1:9" ht="34.5" customHeight="1" x14ac:dyDescent="0.3">
      <c r="A94" s="18" t="s">
        <v>104</v>
      </c>
      <c r="B94" s="31" t="s">
        <v>89</v>
      </c>
      <c r="C94" s="32">
        <v>246.78</v>
      </c>
      <c r="D94" s="30">
        <v>246.78</v>
      </c>
      <c r="E94" s="57">
        <v>246.78</v>
      </c>
      <c r="F94" s="36">
        <f>+D94-C94</f>
        <v>0</v>
      </c>
      <c r="G94" s="23">
        <f>+(D94-C94)/C94</f>
        <v>0</v>
      </c>
      <c r="H94" s="97">
        <f>+E94-D94</f>
        <v>0</v>
      </c>
      <c r="I94" s="100">
        <f>+(E94-D94)/D94</f>
        <v>0</v>
      </c>
    </row>
    <row r="95" spans="1:9" ht="33" customHeight="1" x14ac:dyDescent="0.3">
      <c r="A95" s="18" t="s">
        <v>105</v>
      </c>
      <c r="B95" s="31" t="s">
        <v>90</v>
      </c>
      <c r="C95" s="32" t="s">
        <v>65</v>
      </c>
      <c r="D95" s="30" t="s">
        <v>65</v>
      </c>
      <c r="E95" s="57" t="s">
        <v>65</v>
      </c>
      <c r="F95" s="30">
        <v>0</v>
      </c>
      <c r="G95" s="23">
        <v>0</v>
      </c>
      <c r="H95" s="97">
        <v>0</v>
      </c>
      <c r="I95" s="100">
        <v>0</v>
      </c>
    </row>
    <row r="96" spans="1:9" x14ac:dyDescent="0.25">
      <c r="B96" s="5"/>
      <c r="C96" s="6"/>
      <c r="D96" s="6"/>
      <c r="E96" s="6"/>
    </row>
    <row r="97" spans="1:5" ht="20.25" x14ac:dyDescent="0.3">
      <c r="A97" s="13" t="s">
        <v>68</v>
      </c>
      <c r="B97" s="13"/>
      <c r="C97" s="13"/>
      <c r="D97" s="13"/>
      <c r="E97" s="13"/>
    </row>
    <row r="98" spans="1:5" ht="20.25" x14ac:dyDescent="0.3">
      <c r="A98" s="14" t="s">
        <v>64</v>
      </c>
      <c r="B98" s="13"/>
      <c r="C98" s="13"/>
      <c r="D98" s="13"/>
      <c r="E98" s="13"/>
    </row>
    <row r="99" spans="1:5" ht="20.25" x14ac:dyDescent="0.3">
      <c r="A99" s="69" t="s">
        <v>55</v>
      </c>
      <c r="B99" s="7" t="s">
        <v>109</v>
      </c>
      <c r="C99" s="8"/>
      <c r="D99" s="8"/>
      <c r="E99" s="8"/>
    </row>
    <row r="100" spans="1:5" ht="20.25" x14ac:dyDescent="0.3">
      <c r="A100" s="70" t="s">
        <v>56</v>
      </c>
      <c r="B100" s="9" t="s">
        <v>67</v>
      </c>
      <c r="C100" s="8"/>
      <c r="D100" s="8"/>
      <c r="E100" s="8"/>
    </row>
    <row r="101" spans="1:5" ht="20.25" x14ac:dyDescent="0.3">
      <c r="A101" s="69" t="s">
        <v>57</v>
      </c>
      <c r="B101" s="10" t="s">
        <v>110</v>
      </c>
      <c r="C101" s="10"/>
      <c r="D101" s="10"/>
      <c r="E101" s="10"/>
    </row>
    <row r="102" spans="1:5" ht="20.25" x14ac:dyDescent="0.3">
      <c r="A102" s="52" t="s">
        <v>61</v>
      </c>
      <c r="B102" s="12" t="s">
        <v>69</v>
      </c>
      <c r="C102" s="11"/>
      <c r="D102" s="11"/>
      <c r="E102" s="11"/>
    </row>
    <row r="103" spans="1:5" ht="20.25" x14ac:dyDescent="0.3">
      <c r="A103" s="52" t="s">
        <v>63</v>
      </c>
      <c r="B103" s="12" t="s">
        <v>133</v>
      </c>
    </row>
    <row r="105" spans="1:5" ht="23.25" x14ac:dyDescent="0.35">
      <c r="B105" s="160" t="s">
        <v>176</v>
      </c>
      <c r="C105" s="4"/>
      <c r="D105" s="4"/>
    </row>
  </sheetData>
  <mergeCells count="2">
    <mergeCell ref="F1:I1"/>
    <mergeCell ref="B1:E1"/>
  </mergeCells>
  <pageMargins left="0.47244094488188981" right="0.27559055118110237" top="1.2204724409448819" bottom="0.11811023622047245" header="0.70866141732283472" footer="7.874015748031496E-2"/>
  <pageSetup paperSize="5" scale="42" fitToHeight="0" orientation="landscape" r:id="rId1"/>
  <headerFooter alignWithMargins="0">
    <oddHeader>&amp;L&amp;"Arial,Bold"&amp;22
CB IE &amp;C&amp;"Arial,Bold"&amp;22PRELIMINARY JMMB BANK LIMITED  
SCHEDULE OF FEES  AND CHARGES DECEMBER 2020 - DECEMBER 2022  
Pursuant to Section (64)(g)(ii) of the Banking Services Act</oddHeader>
    <oddFooter>&amp;C&amp;P</oddFooter>
  </headerFooter>
  <rowBreaks count="2" manualBreakCount="2">
    <brk id="33" max="8" man="1"/>
    <brk id="58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JMMB </vt:lpstr>
      <vt:lpstr>'JMMB '!Print_Area</vt:lpstr>
      <vt:lpstr>'JMMB '!Print_Titles</vt:lpstr>
    </vt:vector>
  </TitlesOfParts>
  <Company>Bank of Jamaica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 Thompson</dc:creator>
  <cp:lastModifiedBy>Jillan Stewart</cp:lastModifiedBy>
  <cp:lastPrinted>2023-08-11T16:44:54Z</cp:lastPrinted>
  <dcterms:created xsi:type="dcterms:W3CDTF">2008-03-25T19:46:19Z</dcterms:created>
  <dcterms:modified xsi:type="dcterms:W3CDTF">2023-08-11T16:45:12Z</dcterms:modified>
</cp:coreProperties>
</file>