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992" windowHeight="8520" tabRatio="615" activeTab="0"/>
  </bookViews>
  <sheets>
    <sheet name="BNSJ " sheetId="1" r:id="rId1"/>
  </sheets>
  <externalReferences>
    <externalReference r:id="rId4"/>
    <externalReference r:id="rId5"/>
    <externalReference r:id="rId6"/>
    <externalReference r:id="rId7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 localSheetId="0">'[1]FIM13'!#REF!</definedName>
    <definedName name="FIM13_DECLARATION">'[1]FIM13'!#REF!</definedName>
    <definedName name="_xlnm.Print_Area" localSheetId="0">'BNSJ '!$A$2:$I$106</definedName>
    <definedName name="_xlnm.Print_Titles" localSheetId="0">'BNSJ '!$2:$3</definedName>
  </definedNames>
  <calcPr fullCalcOnLoad="1"/>
</workbook>
</file>

<file path=xl/sharedStrings.xml><?xml version="1.0" encoding="utf-8"?>
<sst xmlns="http://schemas.openxmlformats.org/spreadsheetml/2006/main" count="318" uniqueCount="227">
  <si>
    <t>SERVICES</t>
  </si>
  <si>
    <t>Interim Statement</t>
  </si>
  <si>
    <t>Cheque Returned NSF</t>
  </si>
  <si>
    <t>N/A</t>
  </si>
  <si>
    <t>Minimum Monthly Service Charge</t>
  </si>
  <si>
    <t>Charge per Entry/Cheque</t>
  </si>
  <si>
    <t>Stop Payment/Cancellation Order:</t>
  </si>
  <si>
    <t>Local Cheque</t>
  </si>
  <si>
    <t>Foreign Cheque</t>
  </si>
  <si>
    <t>Dormant Account Fee (per annum)</t>
  </si>
  <si>
    <t>In-branch Withdrawal Transaction Fee</t>
  </si>
  <si>
    <t xml:space="preserve"> Inward</t>
  </si>
  <si>
    <t>Outward</t>
  </si>
  <si>
    <t>Automated Banking Machine (ABM)</t>
  </si>
  <si>
    <t>4.1.1</t>
  </si>
  <si>
    <t>4.1.1.1</t>
  </si>
  <si>
    <t xml:space="preserve">      Withdrawal</t>
  </si>
  <si>
    <t>4.1.1.2</t>
  </si>
  <si>
    <t xml:space="preserve">      Enquiry</t>
  </si>
  <si>
    <t>Free</t>
  </si>
  <si>
    <t>4.1.1.3</t>
  </si>
  <si>
    <t xml:space="preserve">      Transfer </t>
  </si>
  <si>
    <t>4.1.1.4</t>
  </si>
  <si>
    <t xml:space="preserve">      Declined</t>
  </si>
  <si>
    <t>4.1.1.5</t>
  </si>
  <si>
    <t xml:space="preserve">      Statement</t>
  </si>
  <si>
    <t>4.1.2</t>
  </si>
  <si>
    <t>4.1.2.1</t>
  </si>
  <si>
    <t>4.1.2.2</t>
  </si>
  <si>
    <t>4.1.2.3</t>
  </si>
  <si>
    <t xml:space="preserve">     Transfer </t>
  </si>
  <si>
    <t>4.1.2.4</t>
  </si>
  <si>
    <t>4.1.2.5</t>
  </si>
  <si>
    <t>Internet Banking:</t>
  </si>
  <si>
    <t>Deposit Wallets (range of rental charges per annum)</t>
  </si>
  <si>
    <t>Safety Deposit Boxes (range of rental charges per annum)</t>
  </si>
  <si>
    <t>Commitment/Acceptance Fee</t>
  </si>
  <si>
    <t>Annual Renewal Fee</t>
  </si>
  <si>
    <t>Letter of Undertaking</t>
  </si>
  <si>
    <t>Annual Membership Fee:</t>
  </si>
  <si>
    <t>7.1.1</t>
  </si>
  <si>
    <r>
      <t xml:space="preserve">      Visa  </t>
    </r>
    <r>
      <rPr>
        <i/>
        <sz val="14"/>
        <rFont val="Arial"/>
        <family val="2"/>
      </rPr>
      <t>(Classic, Gold, Platinum, Corporate Commercial, Dual Classic, Dual Gold, Local Business Card, Dual Business Card, Local Classic, Local Gold)</t>
    </r>
  </si>
  <si>
    <t>7.1.2</t>
  </si>
  <si>
    <t xml:space="preserve">      Mastercard (Local Classic, Dual Classic, Dual Gold)</t>
  </si>
  <si>
    <t>7.1.3</t>
  </si>
  <si>
    <t xml:space="preserve">      Other</t>
  </si>
  <si>
    <t>Cash Advance Charge:</t>
  </si>
  <si>
    <t>7.2.1</t>
  </si>
  <si>
    <r>
      <t xml:space="preserve">      Visa  </t>
    </r>
    <r>
      <rPr>
        <i/>
        <sz val="14"/>
        <rFont val="Arial"/>
        <family val="2"/>
      </rPr>
      <t xml:space="preserve">(Classic Gold, Platinum, Corporate Commercial),Dual Classic, Dual Gold, Local Business Card, Dual Business Card, Local Classis, Local Gold) </t>
    </r>
  </si>
  <si>
    <t>7.2.2</t>
  </si>
  <si>
    <t>7.2.3</t>
  </si>
  <si>
    <t>Late Payment Charge:</t>
  </si>
  <si>
    <t>7.3.1</t>
  </si>
  <si>
    <r>
      <t xml:space="preserve">      Visa  </t>
    </r>
    <r>
      <rPr>
        <i/>
        <sz val="14"/>
        <rFont val="Arial"/>
        <family val="2"/>
      </rPr>
      <t>(Classic, Gold, Platinum, Corporate Commercial, Dual Classic, Dual Gold, Local Business Card, Dual Business Card)</t>
    </r>
  </si>
  <si>
    <t>7.3.2</t>
  </si>
  <si>
    <t>7.3.3</t>
  </si>
  <si>
    <t>Overlimit Charge:</t>
  </si>
  <si>
    <t>7.4.1</t>
  </si>
  <si>
    <t>7.4.2</t>
  </si>
  <si>
    <t>7.4.3</t>
  </si>
  <si>
    <t>Replacement Card Fee:</t>
  </si>
  <si>
    <t>7.5.1</t>
  </si>
  <si>
    <t xml:space="preserve">      Visa  (Classic, Gold, Platinum, Corporate Commercial, Dual Classic, Dual Gold, Local Business Card, Dual Business Card, Local Classic, Local Gold)</t>
  </si>
  <si>
    <t>7.5.2</t>
  </si>
  <si>
    <t>7.5.3</t>
  </si>
  <si>
    <t>Foreign Cheque negotiated</t>
  </si>
  <si>
    <t>Foreign Draft (sold)</t>
  </si>
  <si>
    <t>Money Order</t>
  </si>
  <si>
    <t>Standing Order</t>
  </si>
  <si>
    <t>Certification of Account Bal./Reference Letter</t>
  </si>
  <si>
    <t>Voucher Search</t>
  </si>
  <si>
    <t>4.1.1.6</t>
  </si>
  <si>
    <t>4.1.2.6</t>
  </si>
  <si>
    <t>8.3.1</t>
  </si>
  <si>
    <t>8.3.2</t>
  </si>
  <si>
    <t>ANNUAL / Y-T-D  CHANGES</t>
  </si>
  <si>
    <t>Manager's Cheque:</t>
  </si>
  <si>
    <t>(i).</t>
  </si>
  <si>
    <t xml:space="preserve">(ii) </t>
  </si>
  <si>
    <t xml:space="preserve">     Bank Customer</t>
  </si>
  <si>
    <t xml:space="preserve">     Non-bank Customer</t>
  </si>
  <si>
    <t>Minimum Balance Fees (also state threshold)</t>
  </si>
  <si>
    <t>$2,500.00 - $8,500.00</t>
  </si>
  <si>
    <t xml:space="preserve">TELEGRAPHIC TRANSFER OF FUNDS </t>
  </si>
  <si>
    <t xml:space="preserve">DEPOSITORY SERVICES </t>
  </si>
  <si>
    <t xml:space="preserve">E-BANKING </t>
  </si>
  <si>
    <t xml:space="preserve">CREDIT CARD SERVICES </t>
  </si>
  <si>
    <t xml:space="preserve">MISCELLANEOUS CHARGES </t>
  </si>
  <si>
    <t xml:space="preserve">(iii) </t>
  </si>
  <si>
    <t>Using Other Machines:</t>
  </si>
  <si>
    <t>Using Own Machine:</t>
  </si>
  <si>
    <t xml:space="preserve">      Deposit</t>
  </si>
  <si>
    <t>Personal</t>
  </si>
  <si>
    <t>8.7.1</t>
  </si>
  <si>
    <t>8.7.2</t>
  </si>
  <si>
    <t>Cheque Encashment Fee:</t>
  </si>
  <si>
    <t xml:space="preserve">USD 1.00 per cheque encashed </t>
  </si>
  <si>
    <t>Notes:</t>
  </si>
  <si>
    <t xml:space="preserve">     Enquiry </t>
  </si>
  <si>
    <t xml:space="preserve">(iv) </t>
  </si>
  <si>
    <t xml:space="preserve">    Own Bank </t>
  </si>
  <si>
    <t xml:space="preserve">    Other Banks' Cheque</t>
  </si>
  <si>
    <t xml:space="preserve">F E E S   A N D   C H A R G E S </t>
  </si>
  <si>
    <r>
      <rPr>
        <b/>
        <sz val="16"/>
        <rFont val="Arial"/>
        <family val="2"/>
      </rPr>
      <t xml:space="preserve">Source: </t>
    </r>
    <r>
      <rPr>
        <sz val="16"/>
        <rFont val="Arial"/>
        <family val="2"/>
      </rPr>
      <t xml:space="preserve">   Information submitted to the Bank of Jamaica by the Commercial Bank as at 31 December of the respective years. </t>
    </r>
  </si>
  <si>
    <t>Fees and Charges reflect a sample of the fees applicable to the bank's products / services, and are not to be interpreted as an exhaustive list.</t>
  </si>
  <si>
    <t>Fees and Charges include applicable taxes.</t>
  </si>
  <si>
    <t>Overrun/ Over Limit Fee</t>
  </si>
  <si>
    <t>Late Payment/ Penalty  Fee</t>
  </si>
  <si>
    <t xml:space="preserve">A 100% increase and represents either a doubling of the particular fee  or charge, or instances where the fee or charge is being introduced or re-introduced after a period of discontinuation. </t>
  </si>
  <si>
    <t>N/A -  Service not applicable to institution.</t>
  </si>
  <si>
    <t>Transfer Between Accounts:</t>
  </si>
  <si>
    <t xml:space="preserve">    To Third Party Deposit-Taking Institution</t>
  </si>
  <si>
    <t xml:space="preserve">    Within Deposit-Taking Institution</t>
  </si>
  <si>
    <t>Duplicate/Replacement Statement</t>
  </si>
  <si>
    <t>Replacement Debit Card</t>
  </si>
  <si>
    <t>4.4.1</t>
  </si>
  <si>
    <t>4.4.1.1</t>
  </si>
  <si>
    <t>4.4.1.2</t>
  </si>
  <si>
    <t>Bill Payment Services:</t>
  </si>
  <si>
    <t xml:space="preserve">     In-branch</t>
  </si>
  <si>
    <t xml:space="preserve">     Internet </t>
  </si>
  <si>
    <t>1.4.1</t>
  </si>
  <si>
    <t>1.4.2</t>
  </si>
  <si>
    <t>1.8.1</t>
  </si>
  <si>
    <t>1.8.2</t>
  </si>
  <si>
    <r>
      <t xml:space="preserve">SAVINGS ACCOUNTS </t>
    </r>
    <r>
      <rPr>
        <b/>
        <i/>
        <sz val="14"/>
        <color indexed="12"/>
        <rFont val="Arial"/>
        <family val="2"/>
      </rPr>
      <t>(Personal)</t>
    </r>
  </si>
  <si>
    <t>In-branch Deposit Transaction Fee</t>
  </si>
  <si>
    <t>4.4.1.2.1</t>
  </si>
  <si>
    <t>4.4.1.2.2</t>
  </si>
  <si>
    <t>Funds Transfer</t>
  </si>
  <si>
    <t>Own Bank</t>
  </si>
  <si>
    <t>Third Party</t>
  </si>
  <si>
    <r>
      <t xml:space="preserve">LOANS AND DISCOUNTS </t>
    </r>
    <r>
      <rPr>
        <b/>
        <i/>
        <sz val="14"/>
        <color indexed="12"/>
        <rFont val="Arial"/>
        <family val="2"/>
      </rPr>
      <t>(Personal)</t>
    </r>
  </si>
  <si>
    <t>Guarantees/Indemnities</t>
  </si>
  <si>
    <t>8.11.1</t>
  </si>
  <si>
    <t>8.11.2</t>
  </si>
  <si>
    <t xml:space="preserve">  Point of Sale Transactions</t>
  </si>
  <si>
    <r>
      <t xml:space="preserve">CURRENT ACCOUNTS </t>
    </r>
    <r>
      <rPr>
        <b/>
        <i/>
        <sz val="14"/>
        <color indexed="12"/>
        <rFont val="Arial"/>
        <family val="2"/>
      </rPr>
      <t>(Personal)</t>
    </r>
  </si>
  <si>
    <t>$4,000.00 - $12,900.00</t>
  </si>
  <si>
    <t>Visa (Preferred Gold) - Free;                                      $1,750.00 -$4,715.00</t>
  </si>
  <si>
    <t>$950.00 per draft</t>
  </si>
  <si>
    <t>USD 25.00</t>
  </si>
  <si>
    <t xml:space="preserve">$185.00 threshold of $5,000.00 and USD 100.00                                                           </t>
  </si>
  <si>
    <t xml:space="preserve"> $60.00; Free on transactional account</t>
  </si>
  <si>
    <t xml:space="preserve"> $5,500.00 - $9,010.00</t>
  </si>
  <si>
    <t xml:space="preserve">$1,970.00 - $22,160.00 </t>
  </si>
  <si>
    <t>$6,815.00 - $8,500.00</t>
  </si>
  <si>
    <t xml:space="preserve">      Other </t>
  </si>
  <si>
    <t>$500.00 Scotia Online &amp; TeleScotia</t>
  </si>
  <si>
    <t>$385.00; On-line - Free</t>
  </si>
  <si>
    <t xml:space="preserve">$1,385.00; Free Online                                                                  </t>
  </si>
  <si>
    <t>December 2019 (J$)</t>
  </si>
  <si>
    <t>$12,000.00 - $18,000.00;                                                 3.55% of loan amount</t>
  </si>
  <si>
    <t>$1,800.00 per hour or part thereof</t>
  </si>
  <si>
    <t>December 2020 (J$)</t>
  </si>
  <si>
    <t xml:space="preserve"> J$ Value Change                                   '19 -'20</t>
  </si>
  <si>
    <t>% Change                                           '19 -'20</t>
  </si>
  <si>
    <t>USD 26.16</t>
  </si>
  <si>
    <t xml:space="preserve">$180.00 threshold of $5,000.00 and USD 100.00                                                           </t>
  </si>
  <si>
    <t xml:space="preserve"> $5,429.18 - $8894.00</t>
  </si>
  <si>
    <t>$6,781.55 - $6880.25</t>
  </si>
  <si>
    <t>Visa (Preferred Gold) - Free;                                      $4,654.29</t>
  </si>
  <si>
    <t>$994.04 per draft</t>
  </si>
  <si>
    <t>$402.85 - Less than $1M;                                   $6,152.85 - $1M &amp; Over</t>
  </si>
  <si>
    <t>$1,449.20 - Less than $1M;                                   $7,199.20 - $1M &amp; Over</t>
  </si>
  <si>
    <t xml:space="preserve">  6.185% of unpaid amount;                              Minimum $1,515.00</t>
  </si>
  <si>
    <r>
      <rPr>
        <sz val="14"/>
        <color indexed="10"/>
        <rFont val="Arial"/>
        <family val="2"/>
      </rPr>
      <t>($70.82)</t>
    </r>
    <r>
      <rPr>
        <sz val="14"/>
        <color indexed="12"/>
        <rFont val="Arial"/>
        <family val="2"/>
      </rPr>
      <t xml:space="preserve"> - </t>
    </r>
    <r>
      <rPr>
        <sz val="14"/>
        <color indexed="10"/>
        <rFont val="Arial"/>
        <family val="2"/>
      </rPr>
      <t>($116.00)</t>
    </r>
  </si>
  <si>
    <t xml:space="preserve">-1% </t>
  </si>
  <si>
    <t>$2,781.55 - $2,880.25</t>
  </si>
  <si>
    <t>70% - 72%</t>
  </si>
  <si>
    <t>$1,810.00 - $2,800.00                                         ScotiaGold and Platinum</t>
  </si>
  <si>
    <t>$2,763.94                                                         ScotiaGold and Platinum</t>
  </si>
  <si>
    <t>5% - Less than $1M;                                   100% - $1M &amp; Over</t>
  </si>
  <si>
    <t>$17.85 - Less than $1M;                                   $6,152.85 - $1M &amp; Over</t>
  </si>
  <si>
    <t>$64.20 - Less than $1M;                                   $7,199.20 - $1M &amp; Over</t>
  </si>
  <si>
    <t>USD 1.00 per cheque negotiated</t>
  </si>
  <si>
    <t>$1,883.42 per hour or part thereof</t>
  </si>
  <si>
    <r>
      <t>$1,449.20</t>
    </r>
    <r>
      <rPr>
        <sz val="14"/>
        <color indexed="12"/>
        <rFont val="Arial"/>
        <family val="2"/>
      </rPr>
      <t xml:space="preserve">; Free Online                                                                  </t>
    </r>
  </si>
  <si>
    <t>December  2021 (J$)</t>
  </si>
  <si>
    <r>
      <rPr>
        <sz val="14"/>
        <rFont val="Arial"/>
        <family val="2"/>
      </rPr>
      <t xml:space="preserve">$1,449.20; Free Online        </t>
    </r>
    <r>
      <rPr>
        <sz val="14"/>
        <color indexed="12"/>
        <rFont val="Arial"/>
        <family val="2"/>
      </rPr>
      <t xml:space="preserve">                                                          </t>
    </r>
  </si>
  <si>
    <t xml:space="preserve"> J$ Value Change                                   '20-'21</t>
  </si>
  <si>
    <t>% Change                                           '20 -'21</t>
  </si>
  <si>
    <t>$22.50 - $59.00</t>
  </si>
  <si>
    <t>Minimum $13,326.18;                                                                                  3.50% of loan amount</t>
  </si>
  <si>
    <t>10.00% of Advance. Minimum $500.00</t>
  </si>
  <si>
    <t>9.87% of Advance; Minimum $493.56</t>
  </si>
  <si>
    <t>$402.85; On-line - Free</t>
  </si>
  <si>
    <t>$2,467.81 - $8,884.12</t>
  </si>
  <si>
    <t>$3,948.50 - $13,721.03</t>
  </si>
  <si>
    <t xml:space="preserve">  6.105% of unpaid amount;                            Minimum $1,725.00</t>
  </si>
  <si>
    <t>$7,837.77 - $8,333.56</t>
  </si>
  <si>
    <t xml:space="preserve">$2,061.32 - $9940.35 </t>
  </si>
  <si>
    <r>
      <rPr>
        <sz val="14"/>
        <color indexed="12"/>
        <rFont val="Arial"/>
        <family val="2"/>
      </rPr>
      <t xml:space="preserve">$2,061.32 - $9940.35 </t>
    </r>
  </si>
  <si>
    <r>
      <t xml:space="preserve">  6.105% of unpaid amount;                            </t>
    </r>
    <r>
      <rPr>
        <sz val="14"/>
        <color indexed="12"/>
        <rFont val="Arial"/>
        <family val="2"/>
      </rPr>
      <t>Minimum $1,725.00</t>
    </r>
  </si>
  <si>
    <r>
      <rPr>
        <sz val="14"/>
        <color indexed="12"/>
        <rFont val="Arial"/>
        <family val="2"/>
      </rPr>
      <t>$7,837.77 - $8,333.56</t>
    </r>
  </si>
  <si>
    <r>
      <t xml:space="preserve">$2,467.81 - </t>
    </r>
    <r>
      <rPr>
        <sz val="14"/>
        <color indexed="12"/>
        <rFont val="Arial"/>
        <family val="2"/>
      </rPr>
      <t>$8,884.12</t>
    </r>
  </si>
  <si>
    <r>
      <t xml:space="preserve">$3,948.50 - </t>
    </r>
    <r>
      <rPr>
        <sz val="14"/>
        <color indexed="12"/>
        <rFont val="Arial"/>
        <family val="2"/>
      </rPr>
      <t>$13,721.03</t>
    </r>
  </si>
  <si>
    <r>
      <rPr>
        <sz val="14"/>
        <color indexed="12"/>
        <rFont val="Arial"/>
        <family val="2"/>
      </rPr>
      <t>$402.85; On-line - Free</t>
    </r>
  </si>
  <si>
    <t>$0.00 - $64.20</t>
  </si>
  <si>
    <t>0% - 5%</t>
  </si>
  <si>
    <r>
      <rPr>
        <sz val="14"/>
        <color indexed="10"/>
        <rFont val="Arial"/>
        <family val="2"/>
      </rPr>
      <t>-62%</t>
    </r>
    <r>
      <rPr>
        <sz val="14"/>
        <color indexed="12"/>
        <rFont val="Arial"/>
        <family val="2"/>
      </rPr>
      <t xml:space="preserve"> to 0%</t>
    </r>
  </si>
  <si>
    <r>
      <rPr>
        <sz val="14"/>
        <color indexed="10"/>
        <rFont val="Arial"/>
        <family val="2"/>
      </rPr>
      <t>($36.50)</t>
    </r>
    <r>
      <rPr>
        <sz val="14"/>
        <color indexed="12"/>
        <rFont val="Arial"/>
        <family val="2"/>
      </rPr>
      <t xml:space="preserve"> - $0.00</t>
    </r>
  </si>
  <si>
    <r>
      <rPr>
        <sz val="14"/>
        <color indexed="10"/>
        <rFont val="Arial"/>
        <family val="2"/>
      </rPr>
      <t>($12,219.65)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- $91.32</t>
    </r>
  </si>
  <si>
    <r>
      <rPr>
        <sz val="14"/>
        <color indexed="10"/>
        <rFont val="Arial"/>
        <family val="2"/>
      </rPr>
      <t>-55%</t>
    </r>
    <r>
      <rPr>
        <sz val="14"/>
        <color indexed="8"/>
        <rFont val="Arial"/>
        <family val="2"/>
      </rPr>
      <t xml:space="preserve"> to 5%</t>
    </r>
  </si>
  <si>
    <r>
      <rPr>
        <sz val="14"/>
        <color indexed="10"/>
        <rFont val="Arial"/>
        <family val="2"/>
      </rPr>
      <t>($4,673.82)</t>
    </r>
    <r>
      <rPr>
        <sz val="14"/>
        <color indexed="8"/>
        <rFont val="Arial"/>
        <family val="2"/>
      </rPr>
      <t xml:space="preserve"> - $1,326.18</t>
    </r>
  </si>
  <si>
    <t xml:space="preserve">        Minimum $210.00</t>
  </si>
  <si>
    <r>
      <t xml:space="preserve"> </t>
    </r>
    <r>
      <rPr>
        <b/>
        <sz val="14"/>
        <color indexed="10"/>
        <rFont val="Arial"/>
        <family val="2"/>
      </rPr>
      <t>'</t>
    </r>
    <r>
      <rPr>
        <sz val="14"/>
        <color indexed="10"/>
        <rFont val="Arial"/>
        <family val="2"/>
      </rPr>
      <t>-0.08%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of unpaid amount;  Minimum 14%</t>
    </r>
  </si>
  <si>
    <r>
      <rPr>
        <sz val="14"/>
        <color indexed="10"/>
        <rFont val="Arial"/>
        <family val="2"/>
      </rPr>
      <t>($166.44)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- $1,022.77</t>
    </r>
  </si>
  <si>
    <r>
      <rPr>
        <sz val="14"/>
        <color indexed="10"/>
        <rFont val="Arial"/>
        <family val="2"/>
      </rPr>
      <t>-2%</t>
    </r>
    <r>
      <rPr>
        <sz val="14"/>
        <color indexed="8"/>
        <rFont val="Arial"/>
        <family val="2"/>
      </rPr>
      <t xml:space="preserve"> to 15%</t>
    </r>
  </si>
  <si>
    <r>
      <rPr>
        <sz val="14"/>
        <color indexed="10"/>
        <rFont val="Arial"/>
        <family val="2"/>
      </rPr>
      <t xml:space="preserve">($32.19) </t>
    </r>
    <r>
      <rPr>
        <sz val="14"/>
        <color indexed="8"/>
        <rFont val="Arial"/>
        <family val="2"/>
      </rPr>
      <t xml:space="preserve">- $384.12 </t>
    </r>
  </si>
  <si>
    <r>
      <rPr>
        <sz val="14"/>
        <color indexed="10"/>
        <rFont val="Arial"/>
        <family val="2"/>
      </rPr>
      <t>-1%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to 5%</t>
    </r>
  </si>
  <si>
    <r>
      <rPr>
        <sz val="14"/>
        <color indexed="10"/>
        <rFont val="Arial"/>
        <family val="2"/>
      </rPr>
      <t>($51.50)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- $821.03</t>
    </r>
  </si>
  <si>
    <r>
      <rPr>
        <sz val="14"/>
        <color indexed="10"/>
        <rFont val="Arial"/>
        <family val="2"/>
      </rPr>
      <t>-1%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to 6%</t>
    </r>
  </si>
  <si>
    <r>
      <rPr>
        <sz val="14"/>
        <color indexed="8"/>
        <rFont val="Arial"/>
        <family val="2"/>
      </rPr>
      <t>Minimum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($6.44)</t>
    </r>
  </si>
  <si>
    <r>
      <rPr>
        <sz val="14"/>
        <color indexed="10"/>
        <rFont val="Arial"/>
        <family val="2"/>
      </rPr>
      <t>-0.13%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of Advance;  </t>
    </r>
    <r>
      <rPr>
        <sz val="14"/>
        <color indexed="12"/>
        <rFont val="Arial"/>
        <family val="2"/>
      </rPr>
      <t xml:space="preserve">               </t>
    </r>
    <r>
      <rPr>
        <sz val="14"/>
        <color indexed="8"/>
        <rFont val="Arial"/>
        <family val="2"/>
      </rPr>
      <t xml:space="preserve">   Minimum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'-1%</t>
    </r>
  </si>
  <si>
    <r>
      <rPr>
        <sz val="14"/>
        <color indexed="8"/>
        <rFont val="Arial"/>
        <family val="2"/>
      </rPr>
      <t xml:space="preserve">0.3% of Advance at ATM;                    Minimum </t>
    </r>
    <r>
      <rPr>
        <sz val="14"/>
        <color indexed="10"/>
        <rFont val="Arial"/>
        <family val="2"/>
      </rPr>
      <t>'-1%</t>
    </r>
  </si>
  <si>
    <t>7.00% of Advance at ATM. Minimum $500.00</t>
  </si>
  <si>
    <t>7.30% of Advance at ATM; Minimum $493.56</t>
  </si>
  <si>
    <r>
      <t xml:space="preserve"> </t>
    </r>
    <r>
      <rPr>
        <sz val="14"/>
        <color indexed="10"/>
        <rFont val="Arial"/>
        <family val="2"/>
      </rPr>
      <t>($60.71)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- $2,904.29</t>
    </r>
  </si>
  <si>
    <r>
      <rPr>
        <sz val="14"/>
        <color indexed="10"/>
        <rFont val="Arial"/>
        <family val="2"/>
      </rPr>
      <t>-1%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to 166%</t>
    </r>
  </si>
  <si>
    <r>
      <rPr>
        <sz val="14"/>
        <color indexed="10"/>
        <rFont val="Arial"/>
        <family val="2"/>
      </rPr>
      <t>($36.06)</t>
    </r>
    <r>
      <rPr>
        <sz val="14"/>
        <color indexed="8"/>
        <rFont val="Arial"/>
        <family val="2"/>
      </rPr>
      <t xml:space="preserve"> - $953.94</t>
    </r>
  </si>
  <si>
    <r>
      <rPr>
        <sz val="14"/>
        <color indexed="10"/>
        <rFont val="Arial"/>
        <family val="2"/>
      </rPr>
      <t>-1%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'to 53%</t>
    </r>
  </si>
  <si>
    <t>$0.00 - $17.85</t>
  </si>
  <si>
    <r>
      <rPr>
        <sz val="14"/>
        <color indexed="10"/>
        <rFont val="Arial"/>
        <family val="2"/>
      </rPr>
      <t>-26%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to 11%</t>
    </r>
    <r>
      <rPr>
        <sz val="14"/>
        <color indexed="12"/>
        <rFont val="Arial"/>
        <family val="2"/>
      </rPr>
      <t xml:space="preserve">;                                                                 </t>
    </r>
    <r>
      <rPr>
        <sz val="14"/>
        <color indexed="10"/>
        <rFont val="Arial"/>
        <family val="2"/>
      </rPr>
      <t>'-0.05%</t>
    </r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of loan amount</t>
    </r>
  </si>
  <si>
    <t>$60.00;                                                                    19.25 for decline POS Transaction</t>
  </si>
  <si>
    <r>
      <rPr>
        <sz val="14"/>
        <color indexed="10"/>
        <rFont val="Arial"/>
        <family val="2"/>
      </rPr>
      <t xml:space="preserve">($1.00);                                                 </t>
    </r>
    <r>
      <rPr>
        <sz val="14"/>
        <color indexed="8"/>
        <rFont val="Arial"/>
        <family val="2"/>
      </rPr>
      <t>$39.75 for decline POS Transaction</t>
    </r>
  </si>
  <si>
    <r>
      <rPr>
        <sz val="14"/>
        <color indexed="10"/>
        <rFont val="Arial"/>
        <family val="2"/>
      </rPr>
      <t>-2%</t>
    </r>
    <r>
      <rPr>
        <sz val="14"/>
        <color indexed="8"/>
        <rFont val="Arial"/>
        <family val="2"/>
      </rPr>
      <t>;                                        100% for decline POS Transaction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</si>
</sst>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yyyy\ mm\ dd"/>
    <numFmt numFmtId="174" formatCode="&quot;$&quot;#,##0.00"/>
    <numFmt numFmtId="175" formatCode="[$USD]\ #,##0.00"/>
    <numFmt numFmtId="176" formatCode="[$USD]\ #,##0.00_);[Red]\([$USD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4"/>
      <color indexed="12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6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FF"/>
      <name val="Arial"/>
      <family val="2"/>
    </font>
    <font>
      <sz val="14"/>
      <color theme="1"/>
      <name val="Arial"/>
      <family val="2"/>
    </font>
    <font>
      <b/>
      <i/>
      <sz val="16"/>
      <color theme="4" tint="-0.24997000396251678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4"/>
      <color rgb="FFFF0000"/>
      <name val="Arial"/>
      <family val="2"/>
    </font>
    <font>
      <b/>
      <sz val="14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2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indent="1"/>
    </xf>
    <xf numFmtId="0" fontId="5" fillId="0" borderId="10" xfId="0" applyFont="1" applyBorder="1" applyAlignment="1">
      <alignment horizontal="left" wrapText="1" indent="2"/>
    </xf>
    <xf numFmtId="0" fontId="5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/>
    </xf>
    <xf numFmtId="172" fontId="5" fillId="0" borderId="10" xfId="0" applyNumberFormat="1" applyFont="1" applyBorder="1" applyAlignment="1">
      <alignment horizontal="left"/>
    </xf>
    <xf numFmtId="172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0" xfId="0" applyFont="1" applyFill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indent="2"/>
    </xf>
    <xf numFmtId="0" fontId="5" fillId="0" borderId="10" xfId="0" applyFont="1" applyFill="1" applyBorder="1" applyAlignment="1">
      <alignment horizontal="left" wrapText="1" indent="1"/>
    </xf>
    <xf numFmtId="0" fontId="5" fillId="0" borderId="10" xfId="0" applyFont="1" applyBorder="1" applyAlignment="1">
      <alignment horizontal="left" wrapText="1" indent="1"/>
    </xf>
    <xf numFmtId="0" fontId="8" fillId="0" borderId="10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indent="1"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73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wrapText="1" indent="2"/>
    </xf>
    <xf numFmtId="0" fontId="7" fillId="0" borderId="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55" fillId="0" borderId="10" xfId="0" applyNumberFormat="1" applyFont="1" applyFill="1" applyBorder="1" applyAlignment="1">
      <alignment horizontal="center" wrapText="1"/>
    </xf>
    <xf numFmtId="15" fontId="55" fillId="0" borderId="10" xfId="0" applyNumberFormat="1" applyFont="1" applyFill="1" applyBorder="1" applyAlignment="1">
      <alignment horizontal="center"/>
    </xf>
    <xf numFmtId="4" fontId="55" fillId="0" borderId="10" xfId="0" applyNumberFormat="1" applyFont="1" applyBorder="1" applyAlignment="1">
      <alignment horizontal="center"/>
    </xf>
    <xf numFmtId="0" fontId="55" fillId="0" borderId="10" xfId="0" applyNumberFormat="1" applyFont="1" applyFill="1" applyBorder="1" applyAlignment="1">
      <alignment horizontal="center" wrapText="1"/>
    </xf>
    <xf numFmtId="39" fontId="55" fillId="0" borderId="10" xfId="0" applyNumberFormat="1" applyFont="1" applyFill="1" applyBorder="1" applyAlignment="1">
      <alignment horizontal="center" wrapText="1"/>
    </xf>
    <xf numFmtId="39" fontId="55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wrapText="1"/>
    </xf>
    <xf numFmtId="10" fontId="55" fillId="0" borderId="10" xfId="0" applyNumberFormat="1" applyFont="1" applyFill="1" applyBorder="1" applyAlignment="1">
      <alignment horizontal="center" wrapText="1"/>
    </xf>
    <xf numFmtId="39" fontId="55" fillId="33" borderId="10" xfId="0" applyNumberFormat="1" applyFont="1" applyFill="1" applyBorder="1" applyAlignment="1">
      <alignment horizontal="center" wrapText="1"/>
    </xf>
    <xf numFmtId="174" fontId="55" fillId="0" borderId="10" xfId="0" applyNumberFormat="1" applyFont="1" applyFill="1" applyBorder="1" applyAlignment="1">
      <alignment horizontal="center" wrapText="1"/>
    </xf>
    <xf numFmtId="166" fontId="55" fillId="0" borderId="10" xfId="0" applyNumberFormat="1" applyFont="1" applyFill="1" applyBorder="1" applyAlignment="1">
      <alignment horizontal="center"/>
    </xf>
    <xf numFmtId="174" fontId="55" fillId="0" borderId="10" xfId="0" applyNumberFormat="1" applyFont="1" applyFill="1" applyBorder="1" applyAlignment="1">
      <alignment horizontal="center"/>
    </xf>
    <xf numFmtId="174" fontId="55" fillId="0" borderId="10" xfId="0" applyNumberFormat="1" applyFont="1" applyBorder="1" applyAlignment="1">
      <alignment horizontal="center"/>
    </xf>
    <xf numFmtId="9" fontId="55" fillId="0" borderId="10" xfId="0" applyNumberFormat="1" applyFont="1" applyFill="1" applyBorder="1" applyAlignment="1" quotePrefix="1">
      <alignment horizontal="center" wrapText="1"/>
    </xf>
    <xf numFmtId="4" fontId="56" fillId="0" borderId="10" xfId="0" applyNumberFormat="1" applyFont="1" applyFill="1" applyBorder="1" applyAlignment="1">
      <alignment horizontal="center" wrapText="1"/>
    </xf>
    <xf numFmtId="15" fontId="56" fillId="0" borderId="10" xfId="0" applyNumberFormat="1" applyFont="1" applyFill="1" applyBorder="1" applyAlignment="1">
      <alignment horizontal="center"/>
    </xf>
    <xf numFmtId="4" fontId="56" fillId="0" borderId="10" xfId="0" applyNumberFormat="1" applyFont="1" applyBorder="1" applyAlignment="1">
      <alignment horizontal="center"/>
    </xf>
    <xf numFmtId="0" fontId="56" fillId="0" borderId="10" xfId="0" applyNumberFormat="1" applyFont="1" applyFill="1" applyBorder="1" applyAlignment="1">
      <alignment horizontal="center" wrapText="1"/>
    </xf>
    <xf numFmtId="39" fontId="56" fillId="0" borderId="10" xfId="0" applyNumberFormat="1" applyFont="1" applyFill="1" applyBorder="1" applyAlignment="1">
      <alignment horizontal="center" wrapText="1"/>
    </xf>
    <xf numFmtId="39" fontId="56" fillId="0" borderId="1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10" fontId="56" fillId="0" borderId="10" xfId="0" applyNumberFormat="1" applyFont="1" applyFill="1" applyBorder="1" applyAlignment="1">
      <alignment horizontal="center" wrapText="1"/>
    </xf>
    <xf numFmtId="39" fontId="56" fillId="33" borderId="10" xfId="0" applyNumberFormat="1" applyFont="1" applyFill="1" applyBorder="1" applyAlignment="1">
      <alignment horizontal="center" wrapText="1"/>
    </xf>
    <xf numFmtId="9" fontId="55" fillId="0" borderId="10" xfId="0" applyNumberFormat="1" applyFont="1" applyBorder="1" applyAlignment="1" quotePrefix="1">
      <alignment horizontal="center"/>
    </xf>
    <xf numFmtId="174" fontId="56" fillId="0" borderId="10" xfId="0" applyNumberFormat="1" applyFont="1" applyFill="1" applyBorder="1" applyAlignment="1">
      <alignment horizontal="center"/>
    </xf>
    <xf numFmtId="174" fontId="56" fillId="0" borderId="10" xfId="0" applyNumberFormat="1" applyFont="1" applyBorder="1" applyAlignment="1">
      <alignment horizontal="center"/>
    </xf>
    <xf numFmtId="166" fontId="56" fillId="0" borderId="10" xfId="0" applyNumberFormat="1" applyFont="1" applyBorder="1" applyAlignment="1">
      <alignment horizontal="center"/>
    </xf>
    <xf numFmtId="166" fontId="56" fillId="0" borderId="10" xfId="0" applyNumberFormat="1" applyFont="1" applyFill="1" applyBorder="1" applyAlignment="1">
      <alignment horizontal="center"/>
    </xf>
    <xf numFmtId="174" fontId="56" fillId="0" borderId="10" xfId="0" applyNumberFormat="1" applyFont="1" applyFill="1" applyBorder="1" applyAlignment="1">
      <alignment horizontal="center" wrapText="1"/>
    </xf>
    <xf numFmtId="174" fontId="56" fillId="0" borderId="10" xfId="0" applyNumberFormat="1" applyFont="1" applyBorder="1" applyAlignment="1">
      <alignment horizontal="center" wrapText="1"/>
    </xf>
    <xf numFmtId="174" fontId="55" fillId="0" borderId="10" xfId="0" applyNumberFormat="1" applyFont="1" applyBorder="1" applyAlignment="1">
      <alignment horizontal="center" wrapText="1"/>
    </xf>
    <xf numFmtId="166" fontId="56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indent="1"/>
    </xf>
    <xf numFmtId="0" fontId="11" fillId="0" borderId="10" xfId="0" applyFont="1" applyBorder="1" applyAlignment="1">
      <alignment horizontal="left" indent="2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73" fontId="12" fillId="0" borderId="0" xfId="0" applyNumberFormat="1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/>
    </xf>
    <xf numFmtId="0" fontId="12" fillId="0" borderId="0" xfId="0" applyFont="1" applyBorder="1" applyAlignment="1" quotePrefix="1">
      <alignment/>
    </xf>
    <xf numFmtId="0" fontId="4" fillId="0" borderId="10" xfId="0" applyFont="1" applyFill="1" applyBorder="1" applyAlignment="1">
      <alignment horizontal="left" wrapText="1" indent="1"/>
    </xf>
    <xf numFmtId="9" fontId="55" fillId="0" borderId="10" xfId="0" applyNumberFormat="1" applyFont="1" applyBorder="1" applyAlignment="1" quotePrefix="1">
      <alignment horizontal="center" wrapText="1"/>
    </xf>
    <xf numFmtId="0" fontId="13" fillId="0" borderId="0" xfId="0" applyFont="1" applyBorder="1" applyAlignment="1">
      <alignment/>
    </xf>
    <xf numFmtId="173" fontId="5" fillId="0" borderId="11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66" fontId="56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indent="2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7" fontId="55" fillId="0" borderId="10" xfId="0" applyNumberFormat="1" applyFont="1" applyFill="1" applyBorder="1" applyAlignment="1">
      <alignment horizontal="center" wrapText="1"/>
    </xf>
    <xf numFmtId="167" fontId="5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indent="3"/>
    </xf>
    <xf numFmtId="174" fontId="55" fillId="33" borderId="10" xfId="0" applyNumberFormat="1" applyFont="1" applyFill="1" applyBorder="1" applyAlignment="1">
      <alignment horizontal="center" wrapText="1"/>
    </xf>
    <xf numFmtId="166" fontId="55" fillId="0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indent="1"/>
    </xf>
    <xf numFmtId="174" fontId="7" fillId="0" borderId="10" xfId="0" applyNumberFormat="1" applyFont="1" applyBorder="1" applyAlignment="1" quotePrefix="1">
      <alignment horizontal="center" wrapText="1"/>
    </xf>
    <xf numFmtId="9" fontId="7" fillId="0" borderId="10" xfId="0" applyNumberFormat="1" applyFont="1" applyBorder="1" applyAlignment="1" quotePrefix="1">
      <alignment horizontal="center" wrapText="1"/>
    </xf>
    <xf numFmtId="173" fontId="57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7" fontId="56" fillId="0" borderId="10" xfId="0" applyNumberFormat="1" applyFont="1" applyFill="1" applyBorder="1" applyAlignment="1">
      <alignment horizontal="center" wrapText="1"/>
    </xf>
    <xf numFmtId="174" fontId="56" fillId="33" borderId="10" xfId="0" applyNumberFormat="1" applyFont="1" applyFill="1" applyBorder="1" applyAlignment="1">
      <alignment horizontal="center" wrapText="1"/>
    </xf>
    <xf numFmtId="173" fontId="58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174" fontId="56" fillId="34" borderId="10" xfId="0" applyNumberFormat="1" applyFont="1" applyFill="1" applyBorder="1" applyAlignment="1">
      <alignment horizontal="center"/>
    </xf>
    <xf numFmtId="174" fontId="55" fillId="34" borderId="10" xfId="0" applyNumberFormat="1" applyFont="1" applyFill="1" applyBorder="1" applyAlignment="1">
      <alignment horizontal="center"/>
    </xf>
    <xf numFmtId="174" fontId="56" fillId="34" borderId="10" xfId="0" applyNumberFormat="1" applyFont="1" applyFill="1" applyBorder="1" applyAlignment="1">
      <alignment horizontal="center" wrapText="1"/>
    </xf>
    <xf numFmtId="174" fontId="55" fillId="34" borderId="10" xfId="0" applyNumberFormat="1" applyFont="1" applyFill="1" applyBorder="1" applyAlignment="1">
      <alignment horizontal="center" wrapText="1"/>
    </xf>
    <xf numFmtId="9" fontId="55" fillId="34" borderId="10" xfId="0" applyNumberFormat="1" applyFont="1" applyFill="1" applyBorder="1" applyAlignment="1">
      <alignment horizontal="center" wrapText="1"/>
    </xf>
    <xf numFmtId="4" fontId="56" fillId="34" borderId="10" xfId="0" applyNumberFormat="1" applyFont="1" applyFill="1" applyBorder="1" applyAlignment="1">
      <alignment horizontal="center"/>
    </xf>
    <xf numFmtId="4" fontId="55" fillId="34" borderId="10" xfId="0" applyNumberFormat="1" applyFont="1" applyFill="1" applyBorder="1" applyAlignment="1">
      <alignment horizontal="center"/>
    </xf>
    <xf numFmtId="174" fontId="55" fillId="34" borderId="10" xfId="0" applyNumberFormat="1" applyFont="1" applyFill="1" applyBorder="1" applyAlignment="1">
      <alignment/>
    </xf>
    <xf numFmtId="9" fontId="55" fillId="34" borderId="10" xfId="0" applyNumberFormat="1" applyFont="1" applyFill="1" applyBorder="1" applyAlignment="1">
      <alignment/>
    </xf>
    <xf numFmtId="15" fontId="56" fillId="34" borderId="10" xfId="0" applyNumberFormat="1" applyFont="1" applyFill="1" applyBorder="1" applyAlignment="1">
      <alignment/>
    </xf>
    <xf numFmtId="15" fontId="55" fillId="34" borderId="10" xfId="0" applyNumberFormat="1" applyFont="1" applyFill="1" applyBorder="1" applyAlignment="1">
      <alignment/>
    </xf>
    <xf numFmtId="173" fontId="56" fillId="34" borderId="10" xfId="0" applyNumberFormat="1" applyFont="1" applyFill="1" applyBorder="1" applyAlignment="1" applyProtection="1">
      <alignment horizontal="center"/>
      <protection locked="0"/>
    </xf>
    <xf numFmtId="173" fontId="55" fillId="34" borderId="10" xfId="0" applyNumberFormat="1" applyFont="1" applyFill="1" applyBorder="1" applyAlignment="1" applyProtection="1">
      <alignment horizontal="center"/>
      <protection locked="0"/>
    </xf>
    <xf numFmtId="0" fontId="55" fillId="34" borderId="10" xfId="0" applyFont="1" applyFill="1" applyBorder="1" applyAlignment="1">
      <alignment/>
    </xf>
    <xf numFmtId="0" fontId="56" fillId="34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39" fontId="56" fillId="34" borderId="10" xfId="0" applyNumberFormat="1" applyFont="1" applyFill="1" applyBorder="1" applyAlignment="1">
      <alignment horizontal="center"/>
    </xf>
    <xf numFmtId="39" fontId="55" fillId="34" borderId="10" xfId="0" applyNumberFormat="1" applyFont="1" applyFill="1" applyBorder="1" applyAlignment="1">
      <alignment horizontal="center"/>
    </xf>
    <xf numFmtId="9" fontId="55" fillId="34" borderId="10" xfId="0" applyNumberFormat="1" applyFont="1" applyFill="1" applyBorder="1" applyAlignment="1">
      <alignment horizontal="center"/>
    </xf>
    <xf numFmtId="0" fontId="59" fillId="34" borderId="10" xfId="0" applyFont="1" applyFill="1" applyBorder="1" applyAlignment="1">
      <alignment/>
    </xf>
    <xf numFmtId="0" fontId="60" fillId="34" borderId="10" xfId="0" applyFont="1" applyFill="1" applyBorder="1" applyAlignment="1">
      <alignment/>
    </xf>
    <xf numFmtId="0" fontId="56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174" fontId="55" fillId="33" borderId="10" xfId="0" applyNumberFormat="1" applyFont="1" applyFill="1" applyBorder="1" applyAlignment="1">
      <alignment horizontal="center"/>
    </xf>
    <xf numFmtId="0" fontId="58" fillId="34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9" fontId="61" fillId="0" borderId="10" xfId="59" applyNumberFormat="1" applyFont="1" applyFill="1" applyBorder="1" applyAlignment="1">
      <alignment horizontal="center" wrapText="1"/>
    </xf>
    <xf numFmtId="167" fontId="55" fillId="0" borderId="10" xfId="59" applyNumberFormat="1" applyFont="1" applyFill="1" applyBorder="1" applyAlignment="1">
      <alignment horizontal="center" wrapText="1"/>
    </xf>
    <xf numFmtId="9" fontId="61" fillId="0" borderId="10" xfId="0" applyNumberFormat="1" applyFont="1" applyFill="1" applyBorder="1" applyAlignment="1">
      <alignment horizontal="center" wrapText="1"/>
    </xf>
    <xf numFmtId="9" fontId="62" fillId="0" borderId="10" xfId="0" applyNumberFormat="1" applyFont="1" applyFill="1" applyBorder="1" applyAlignment="1">
      <alignment horizontal="center" wrapText="1"/>
    </xf>
    <xf numFmtId="9" fontId="61" fillId="0" borderId="10" xfId="0" applyNumberFormat="1" applyFont="1" applyFill="1" applyBorder="1" applyAlignment="1" quotePrefix="1">
      <alignment horizontal="center" wrapText="1"/>
    </xf>
    <xf numFmtId="9" fontId="61" fillId="0" borderId="10" xfId="0" applyNumberFormat="1" applyFont="1" applyFill="1" applyBorder="1" applyAlignment="1">
      <alignment horizontal="center"/>
    </xf>
    <xf numFmtId="166" fontId="55" fillId="33" borderId="10" xfId="0" applyNumberFormat="1" applyFont="1" applyFill="1" applyBorder="1" applyAlignment="1">
      <alignment horizontal="center" wrapText="1"/>
    </xf>
    <xf numFmtId="9" fontId="55" fillId="33" borderId="10" xfId="0" applyNumberFormat="1" applyFont="1" applyFill="1" applyBorder="1" applyAlignment="1" quotePrefix="1">
      <alignment horizontal="center"/>
    </xf>
    <xf numFmtId="9" fontId="61" fillId="0" borderId="10" xfId="0" applyNumberFormat="1" applyFont="1" applyBorder="1" applyAlignment="1" quotePrefix="1">
      <alignment horizontal="center"/>
    </xf>
    <xf numFmtId="0" fontId="8" fillId="0" borderId="10" xfId="0" applyFont="1" applyFill="1" applyBorder="1" applyAlignment="1">
      <alignment horizontal="left" wrapText="1" indent="1"/>
    </xf>
    <xf numFmtId="0" fontId="8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0" fontId="55" fillId="33" borderId="0" xfId="0" applyFont="1" applyFill="1" applyBorder="1" applyAlignment="1">
      <alignment/>
    </xf>
    <xf numFmtId="167" fontId="55" fillId="33" borderId="0" xfId="59" applyNumberFormat="1" applyFont="1" applyFill="1" applyBorder="1" applyAlignment="1">
      <alignment horizontal="center" wrapText="1"/>
    </xf>
    <xf numFmtId="9" fontId="61" fillId="33" borderId="0" xfId="59" applyNumberFormat="1" applyFont="1" applyFill="1" applyBorder="1" applyAlignment="1">
      <alignment horizontal="center" wrapText="1"/>
    </xf>
    <xf numFmtId="167" fontId="55" fillId="33" borderId="0" xfId="0" applyNumberFormat="1" applyFont="1" applyFill="1" applyBorder="1" applyAlignment="1">
      <alignment horizontal="center" wrapText="1"/>
    </xf>
    <xf numFmtId="9" fontId="61" fillId="33" borderId="0" xfId="0" applyNumberFormat="1" applyFont="1" applyFill="1" applyBorder="1" applyAlignment="1">
      <alignment horizontal="center" wrapText="1"/>
    </xf>
    <xf numFmtId="174" fontId="55" fillId="33" borderId="0" xfId="0" applyNumberFormat="1" applyFont="1" applyFill="1" applyBorder="1" applyAlignment="1">
      <alignment horizontal="center" wrapText="1"/>
    </xf>
    <xf numFmtId="9" fontId="55" fillId="33" borderId="0" xfId="0" applyNumberFormat="1" applyFont="1" applyFill="1" applyBorder="1" applyAlignment="1">
      <alignment horizontal="center" wrapText="1"/>
    </xf>
    <xf numFmtId="174" fontId="62" fillId="33" borderId="0" xfId="0" applyNumberFormat="1" applyFont="1" applyFill="1" applyBorder="1" applyAlignment="1">
      <alignment horizontal="center" wrapText="1"/>
    </xf>
    <xf numFmtId="9" fontId="62" fillId="33" borderId="0" xfId="0" applyNumberFormat="1" applyFont="1" applyFill="1" applyBorder="1" applyAlignment="1">
      <alignment horizontal="center" wrapText="1"/>
    </xf>
    <xf numFmtId="0" fontId="58" fillId="34" borderId="10" xfId="0" applyFont="1" applyFill="1" applyBorder="1" applyAlignment="1">
      <alignment horizontal="center" wrapText="1"/>
    </xf>
    <xf numFmtId="173" fontId="62" fillId="34" borderId="10" xfId="0" applyNumberFormat="1" applyFont="1" applyFill="1" applyBorder="1" applyAlignment="1">
      <alignment horizontal="center" wrapText="1"/>
    </xf>
    <xf numFmtId="166" fontId="55" fillId="0" borderId="10" xfId="0" applyNumberFormat="1" applyFont="1" applyBorder="1" applyAlignment="1">
      <alignment horizontal="center"/>
    </xf>
    <xf numFmtId="9" fontId="55" fillId="0" borderId="10" xfId="59" applyNumberFormat="1" applyFont="1" applyFill="1" applyBorder="1" applyAlignment="1">
      <alignment horizontal="center" wrapText="1"/>
    </xf>
    <xf numFmtId="39" fontId="55" fillId="34" borderId="10" xfId="0" applyNumberFormat="1" applyFont="1" applyFill="1" applyBorder="1" applyAlignment="1">
      <alignment horizontal="center" wrapText="1"/>
    </xf>
    <xf numFmtId="9" fontId="56" fillId="0" borderId="10" xfId="0" applyNumberFormat="1" applyFont="1" applyFill="1" applyBorder="1" applyAlignment="1">
      <alignment horizontal="center" wrapText="1"/>
    </xf>
    <xf numFmtId="9" fontId="56" fillId="0" borderId="10" xfId="0" applyNumberFormat="1" applyFont="1" applyFill="1" applyBorder="1" applyAlignment="1" quotePrefix="1">
      <alignment horizontal="center" wrapText="1"/>
    </xf>
    <xf numFmtId="176" fontId="56" fillId="0" borderId="10" xfId="0" applyNumberFormat="1" applyFont="1" applyFill="1" applyBorder="1" applyAlignment="1">
      <alignment horizontal="center" wrapText="1"/>
    </xf>
    <xf numFmtId="9" fontId="56" fillId="0" borderId="10" xfId="0" applyNumberFormat="1" applyFont="1" applyFill="1" applyBorder="1" applyAlignment="1">
      <alignment horizontal="center"/>
    </xf>
    <xf numFmtId="9" fontId="55" fillId="0" borderId="10" xfId="59" applyNumberFormat="1" applyFont="1" applyFill="1" applyBorder="1" applyAlignment="1" quotePrefix="1">
      <alignment horizontal="center" wrapText="1"/>
    </xf>
    <xf numFmtId="9" fontId="56" fillId="34" borderId="10" xfId="0" applyNumberFormat="1" applyFont="1" applyFill="1" applyBorder="1" applyAlignment="1">
      <alignment horizontal="center"/>
    </xf>
    <xf numFmtId="9" fontId="56" fillId="0" borderId="10" xfId="0" applyNumberFormat="1" applyFont="1" applyBorder="1" applyAlignment="1" quotePrefix="1">
      <alignment horizontal="center" wrapText="1"/>
    </xf>
    <xf numFmtId="39" fontId="7" fillId="0" borderId="10" xfId="0" applyNumberFormat="1" applyFont="1" applyFill="1" applyBorder="1" applyAlignment="1">
      <alignment horizontal="center" wrapText="1"/>
    </xf>
    <xf numFmtId="175" fontId="56" fillId="0" borderId="10" xfId="0" applyNumberFormat="1" applyFont="1" applyFill="1" applyBorder="1" applyAlignment="1">
      <alignment horizontal="center"/>
    </xf>
    <xf numFmtId="9" fontId="56" fillId="34" borderId="10" xfId="0" applyNumberFormat="1" applyFont="1" applyFill="1" applyBorder="1" applyAlignment="1">
      <alignment horizontal="center" wrapText="1"/>
    </xf>
    <xf numFmtId="39" fontId="56" fillId="34" borderId="10" xfId="0" applyNumberFormat="1" applyFont="1" applyFill="1" applyBorder="1" applyAlignment="1">
      <alignment horizontal="center" wrapText="1"/>
    </xf>
    <xf numFmtId="166" fontId="56" fillId="0" borderId="10" xfId="0" applyNumberFormat="1" applyFont="1" applyBorder="1" applyAlignment="1">
      <alignment horizontal="center" wrapText="1"/>
    </xf>
    <xf numFmtId="9" fontId="56" fillId="0" borderId="10" xfId="0" applyNumberFormat="1" applyFont="1" applyBorder="1" applyAlignment="1">
      <alignment horizontal="center" wrapText="1"/>
    </xf>
    <xf numFmtId="9" fontId="55" fillId="33" borderId="10" xfId="0" applyNumberFormat="1" applyFont="1" applyFill="1" applyBorder="1" applyAlignment="1" quotePrefix="1">
      <alignment horizontal="center" wrapText="1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0" fontId="10" fillId="35" borderId="17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173" fontId="10" fillId="35" borderId="16" xfId="0" applyNumberFormat="1" applyFont="1" applyFill="1" applyBorder="1" applyAlignment="1">
      <alignment horizontal="center"/>
    </xf>
    <xf numFmtId="173" fontId="10" fillId="35" borderId="17" xfId="0" applyNumberFormat="1" applyFont="1" applyFill="1" applyBorder="1" applyAlignment="1">
      <alignment horizontal="center"/>
    </xf>
    <xf numFmtId="173" fontId="10" fillId="35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WNBANKS\CBQMMDD.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udyb\LOCALS~1\Temp\FISD\Mer%20Bk%20exposu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NSCIETY\BSQMM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(a)"/>
      <sheetName val="10(b)"/>
      <sheetName val="PCMB10(a)"/>
      <sheetName val="PCMB10(b)"/>
      <sheetName val="mf&amp;g 10(a)"/>
      <sheetName val="MF&amp;G10(b)"/>
      <sheetName val="Sheet1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tabSelected="1" view="pageBreakPreview" zoomScale="60" zoomScaleNormal="60" zoomScalePageLayoutView="0" workbookViewId="0" topLeftCell="A94">
      <selection activeCell="F100" sqref="F100"/>
    </sheetView>
  </sheetViews>
  <sheetFormatPr defaultColWidth="9.00390625" defaultRowHeight="12.75"/>
  <cols>
    <col min="1" max="1" width="9.57421875" style="1" customWidth="1"/>
    <col min="2" max="2" width="68.7109375" style="2" customWidth="1"/>
    <col min="3" max="5" width="57.140625" style="1" customWidth="1"/>
    <col min="6" max="6" width="44.28125" style="1" customWidth="1"/>
    <col min="7" max="7" width="42.28125" style="1" customWidth="1"/>
    <col min="8" max="9" width="39.57421875" style="1" customWidth="1"/>
    <col min="10" max="16384" width="9.00390625" style="1" customWidth="1"/>
  </cols>
  <sheetData>
    <row r="1" s="38" customFormat="1" ht="10.5" customHeight="1">
      <c r="B1" s="39"/>
    </row>
    <row r="2" spans="1:9" s="40" customFormat="1" ht="40.5" customHeight="1">
      <c r="A2" s="175"/>
      <c r="B2" s="175" t="s">
        <v>0</v>
      </c>
      <c r="C2" s="180" t="s">
        <v>102</v>
      </c>
      <c r="D2" s="181"/>
      <c r="E2" s="182"/>
      <c r="F2" s="177" t="s">
        <v>75</v>
      </c>
      <c r="G2" s="178"/>
      <c r="H2" s="178"/>
      <c r="I2" s="179"/>
    </row>
    <row r="3" spans="1:9" s="40" customFormat="1" ht="60" customHeight="1">
      <c r="A3" s="176"/>
      <c r="B3" s="176"/>
      <c r="C3" s="101" t="s">
        <v>151</v>
      </c>
      <c r="D3" s="101" t="s">
        <v>154</v>
      </c>
      <c r="E3" s="157" t="s">
        <v>178</v>
      </c>
      <c r="F3" s="156" t="s">
        <v>155</v>
      </c>
      <c r="G3" s="156" t="s">
        <v>156</v>
      </c>
      <c r="H3" s="102" t="s">
        <v>180</v>
      </c>
      <c r="I3" s="102" t="s">
        <v>181</v>
      </c>
    </row>
    <row r="4" spans="1:9" s="28" customFormat="1" ht="34.5" customHeight="1">
      <c r="A4" s="3">
        <v>1</v>
      </c>
      <c r="B4" s="4" t="s">
        <v>137</v>
      </c>
      <c r="C4" s="132"/>
      <c r="D4" s="132"/>
      <c r="E4" s="104"/>
      <c r="F4" s="105"/>
      <c r="G4" s="105"/>
      <c r="H4" s="105"/>
      <c r="I4" s="105"/>
    </row>
    <row r="5" spans="1:9" s="28" customFormat="1" ht="37.5" customHeight="1">
      <c r="A5" s="5">
        <v>1.1</v>
      </c>
      <c r="B5" s="7" t="s">
        <v>4</v>
      </c>
      <c r="C5" s="69">
        <v>680</v>
      </c>
      <c r="D5" s="69" t="s">
        <v>19</v>
      </c>
      <c r="E5" s="50" t="s">
        <v>19</v>
      </c>
      <c r="F5" s="135">
        <f>0-C5</f>
        <v>-680</v>
      </c>
      <c r="G5" s="134">
        <f>F5/C5</f>
        <v>-1</v>
      </c>
      <c r="H5" s="135">
        <v>0</v>
      </c>
      <c r="I5" s="159">
        <v>0</v>
      </c>
    </row>
    <row r="6" spans="1:9" s="28" customFormat="1" ht="39" customHeight="1">
      <c r="A6" s="5">
        <v>1.2</v>
      </c>
      <c r="B6" s="8" t="s">
        <v>5</v>
      </c>
      <c r="C6" s="69">
        <v>385</v>
      </c>
      <c r="D6" s="69">
        <v>380</v>
      </c>
      <c r="E6" s="50">
        <v>380</v>
      </c>
      <c r="F6" s="89">
        <f>D6-C6</f>
        <v>-5</v>
      </c>
      <c r="G6" s="136">
        <f>F6/C6</f>
        <v>-0.012987012987012988</v>
      </c>
      <c r="H6" s="135">
        <v>0</v>
      </c>
      <c r="I6" s="159">
        <v>0</v>
      </c>
    </row>
    <row r="7" spans="1:9" s="28" customFormat="1" ht="34.5" customHeight="1">
      <c r="A7" s="5">
        <v>1.3</v>
      </c>
      <c r="B7" s="7" t="s">
        <v>81</v>
      </c>
      <c r="C7" s="56" t="s">
        <v>19</v>
      </c>
      <c r="D7" s="56" t="s">
        <v>19</v>
      </c>
      <c r="E7" s="42" t="s">
        <v>19</v>
      </c>
      <c r="F7" s="69">
        <v>0</v>
      </c>
      <c r="G7" s="161">
        <v>0</v>
      </c>
      <c r="H7" s="135">
        <v>0</v>
      </c>
      <c r="I7" s="159">
        <v>0</v>
      </c>
    </row>
    <row r="8" spans="1:9" s="28" customFormat="1" ht="34.5" customHeight="1">
      <c r="A8" s="5">
        <v>1.4</v>
      </c>
      <c r="B8" s="86" t="s">
        <v>110</v>
      </c>
      <c r="C8" s="106"/>
      <c r="D8" s="106"/>
      <c r="E8" s="107"/>
      <c r="F8" s="109"/>
      <c r="G8" s="110"/>
      <c r="H8" s="109"/>
      <c r="I8" s="110"/>
    </row>
    <row r="9" spans="1:9" s="28" customFormat="1" ht="34.5" customHeight="1">
      <c r="A9" s="5" t="s">
        <v>121</v>
      </c>
      <c r="B9" s="8" t="s">
        <v>112</v>
      </c>
      <c r="C9" s="70" t="s">
        <v>150</v>
      </c>
      <c r="D9" s="70" t="s">
        <v>179</v>
      </c>
      <c r="E9" s="71" t="s">
        <v>177</v>
      </c>
      <c r="F9" s="69" t="s">
        <v>198</v>
      </c>
      <c r="G9" s="161" t="s">
        <v>199</v>
      </c>
      <c r="H9" s="135">
        <v>0</v>
      </c>
      <c r="I9" s="159">
        <v>0</v>
      </c>
    </row>
    <row r="10" spans="1:9" s="28" customFormat="1" ht="34.5" customHeight="1">
      <c r="A10" s="5" t="s">
        <v>122</v>
      </c>
      <c r="B10" s="8" t="s">
        <v>111</v>
      </c>
      <c r="C10" s="70">
        <v>1385</v>
      </c>
      <c r="D10" s="70">
        <v>1449.2</v>
      </c>
      <c r="E10" s="71">
        <v>1449.2</v>
      </c>
      <c r="F10" s="69">
        <f>D10-C10</f>
        <v>64.20000000000005</v>
      </c>
      <c r="G10" s="161">
        <f>F10/C10</f>
        <v>0.04635379061371844</v>
      </c>
      <c r="H10" s="135">
        <v>0</v>
      </c>
      <c r="I10" s="159">
        <v>0</v>
      </c>
    </row>
    <row r="11" spans="1:9" s="28" customFormat="1" ht="34.5" customHeight="1">
      <c r="A11" s="5">
        <v>1.5</v>
      </c>
      <c r="B11" s="8" t="s">
        <v>1</v>
      </c>
      <c r="C11" s="57" t="s">
        <v>19</v>
      </c>
      <c r="D11" s="57" t="s">
        <v>19</v>
      </c>
      <c r="E11" s="43" t="s">
        <v>19</v>
      </c>
      <c r="F11" s="69">
        <v>0</v>
      </c>
      <c r="G11" s="161">
        <v>0</v>
      </c>
      <c r="H11" s="135">
        <v>0</v>
      </c>
      <c r="I11" s="159">
        <v>0</v>
      </c>
    </row>
    <row r="12" spans="1:9" s="28" customFormat="1" ht="34.5" customHeight="1">
      <c r="A12" s="5">
        <v>1.6</v>
      </c>
      <c r="B12" s="8" t="s">
        <v>113</v>
      </c>
      <c r="C12" s="70">
        <v>650</v>
      </c>
      <c r="D12" s="70">
        <v>680.13</v>
      </c>
      <c r="E12" s="71">
        <v>680.13</v>
      </c>
      <c r="F12" s="69">
        <f>D12-C12</f>
        <v>30.129999999999995</v>
      </c>
      <c r="G12" s="161">
        <f>F12/C12</f>
        <v>0.04635384615384615</v>
      </c>
      <c r="H12" s="135">
        <v>0</v>
      </c>
      <c r="I12" s="159">
        <v>0</v>
      </c>
    </row>
    <row r="13" spans="1:9" s="28" customFormat="1" ht="34.5" customHeight="1">
      <c r="A13" s="5">
        <v>1.7</v>
      </c>
      <c r="B13" s="8" t="s">
        <v>2</v>
      </c>
      <c r="C13" s="66">
        <v>1500</v>
      </c>
      <c r="D13" s="66">
        <v>1569.52</v>
      </c>
      <c r="E13" s="53">
        <v>1569.52</v>
      </c>
      <c r="F13" s="69">
        <f>D13-C13</f>
        <v>69.51999999999998</v>
      </c>
      <c r="G13" s="161">
        <f>F13/C13</f>
        <v>0.046346666666666654</v>
      </c>
      <c r="H13" s="135">
        <v>0</v>
      </c>
      <c r="I13" s="159">
        <v>0</v>
      </c>
    </row>
    <row r="14" spans="1:9" s="28" customFormat="1" ht="34.5" customHeight="1">
      <c r="A14" s="5">
        <v>1.8</v>
      </c>
      <c r="B14" s="6" t="s">
        <v>6</v>
      </c>
      <c r="C14" s="111"/>
      <c r="D14" s="111"/>
      <c r="E14" s="112"/>
      <c r="F14" s="113"/>
      <c r="G14" s="114"/>
      <c r="H14" s="113"/>
      <c r="I14" s="114"/>
    </row>
    <row r="15" spans="1:9" s="28" customFormat="1" ht="34.5" customHeight="1">
      <c r="A15" s="5" t="s">
        <v>123</v>
      </c>
      <c r="B15" s="8" t="s">
        <v>7</v>
      </c>
      <c r="C15" s="66">
        <v>480</v>
      </c>
      <c r="D15" s="66">
        <v>502.25</v>
      </c>
      <c r="E15" s="53">
        <v>502.25</v>
      </c>
      <c r="F15" s="69">
        <f>D15-C15</f>
        <v>22.25</v>
      </c>
      <c r="G15" s="161">
        <f>F15/C15</f>
        <v>0.04635416666666667</v>
      </c>
      <c r="H15" s="135">
        <v>0</v>
      </c>
      <c r="I15" s="159">
        <v>0</v>
      </c>
    </row>
    <row r="16" spans="1:9" s="28" customFormat="1" ht="34.5" customHeight="1">
      <c r="A16" s="5" t="s">
        <v>124</v>
      </c>
      <c r="B16" s="8" t="s">
        <v>8</v>
      </c>
      <c r="C16" s="66" t="s">
        <v>141</v>
      </c>
      <c r="D16" s="66" t="s">
        <v>157</v>
      </c>
      <c r="E16" s="53" t="s">
        <v>157</v>
      </c>
      <c r="F16" s="163">
        <f>26.16-25</f>
        <v>1.1600000000000001</v>
      </c>
      <c r="G16" s="161">
        <f>F16/25</f>
        <v>0.046400000000000004</v>
      </c>
      <c r="H16" s="135">
        <v>0</v>
      </c>
      <c r="I16" s="159">
        <v>0</v>
      </c>
    </row>
    <row r="17" spans="1:9" s="28" customFormat="1" ht="41.25" customHeight="1">
      <c r="A17" s="5">
        <v>1.9</v>
      </c>
      <c r="B17" s="7" t="s">
        <v>9</v>
      </c>
      <c r="C17" s="58" t="s">
        <v>19</v>
      </c>
      <c r="D17" s="58" t="s">
        <v>19</v>
      </c>
      <c r="E17" s="44" t="s">
        <v>19</v>
      </c>
      <c r="F17" s="69">
        <v>0</v>
      </c>
      <c r="G17" s="162">
        <v>0</v>
      </c>
      <c r="H17" s="135">
        <v>0</v>
      </c>
      <c r="I17" s="159">
        <v>0</v>
      </c>
    </row>
    <row r="18" spans="1:9" s="28" customFormat="1" ht="34.5" customHeight="1">
      <c r="A18" s="3">
        <v>2</v>
      </c>
      <c r="B18" s="9" t="s">
        <v>125</v>
      </c>
      <c r="C18" s="115"/>
      <c r="D18" s="115"/>
      <c r="E18" s="116"/>
      <c r="F18" s="113"/>
      <c r="G18" s="114"/>
      <c r="H18" s="113"/>
      <c r="I18" s="114"/>
    </row>
    <row r="19" spans="1:9" s="28" customFormat="1" ht="34.5" customHeight="1">
      <c r="A19" s="10">
        <v>2.1</v>
      </c>
      <c r="B19" s="7" t="s">
        <v>126</v>
      </c>
      <c r="C19" s="68">
        <v>385</v>
      </c>
      <c r="D19" s="68" t="s">
        <v>19</v>
      </c>
      <c r="E19" s="51" t="s">
        <v>19</v>
      </c>
      <c r="F19" s="89">
        <f>0-C19</f>
        <v>-385</v>
      </c>
      <c r="G19" s="138">
        <f>F19/C19</f>
        <v>-1</v>
      </c>
      <c r="H19" s="135">
        <v>0</v>
      </c>
      <c r="I19" s="159">
        <v>0</v>
      </c>
    </row>
    <row r="20" spans="1:9" s="28" customFormat="1" ht="34.5" customHeight="1">
      <c r="A20" s="10">
        <v>2.2</v>
      </c>
      <c r="B20" s="7" t="s">
        <v>10</v>
      </c>
      <c r="C20" s="68">
        <v>385</v>
      </c>
      <c r="D20" s="68">
        <v>380</v>
      </c>
      <c r="E20" s="51">
        <v>380</v>
      </c>
      <c r="F20" s="89">
        <f>D20-C20</f>
        <v>-5</v>
      </c>
      <c r="G20" s="136">
        <f>F20/C20</f>
        <v>-0.012987012987012988</v>
      </c>
      <c r="H20" s="135">
        <v>0</v>
      </c>
      <c r="I20" s="159">
        <v>0</v>
      </c>
    </row>
    <row r="21" spans="1:9" s="28" customFormat="1" ht="48.75" customHeight="1">
      <c r="A21" s="10">
        <v>2.3</v>
      </c>
      <c r="B21" s="7" t="s">
        <v>81</v>
      </c>
      <c r="C21" s="99" t="s">
        <v>142</v>
      </c>
      <c r="D21" s="99" t="s">
        <v>158</v>
      </c>
      <c r="E21" s="89" t="s">
        <v>158</v>
      </c>
      <c r="F21" s="89">
        <f>180-185</f>
        <v>-5</v>
      </c>
      <c r="G21" s="139">
        <f>F21/185</f>
        <v>-0.02702702702702703</v>
      </c>
      <c r="H21" s="135">
        <v>0</v>
      </c>
      <c r="I21" s="159">
        <v>0</v>
      </c>
    </row>
    <row r="22" spans="1:9" s="28" customFormat="1" ht="38.25" customHeight="1">
      <c r="A22" s="10">
        <v>2.4</v>
      </c>
      <c r="B22" s="7" t="s">
        <v>9</v>
      </c>
      <c r="C22" s="58" t="s">
        <v>19</v>
      </c>
      <c r="D22" s="58" t="s">
        <v>19</v>
      </c>
      <c r="E22" s="44" t="s">
        <v>19</v>
      </c>
      <c r="F22" s="69">
        <v>0</v>
      </c>
      <c r="G22" s="164">
        <v>0</v>
      </c>
      <c r="H22" s="135">
        <v>0</v>
      </c>
      <c r="I22" s="159">
        <v>0</v>
      </c>
    </row>
    <row r="23" spans="1:9" s="28" customFormat="1" ht="34.5" customHeight="1">
      <c r="A23" s="11">
        <v>3</v>
      </c>
      <c r="B23" s="12" t="s">
        <v>83</v>
      </c>
      <c r="C23" s="115"/>
      <c r="D23" s="115"/>
      <c r="E23" s="116"/>
      <c r="F23" s="113"/>
      <c r="G23" s="114"/>
      <c r="H23" s="113"/>
      <c r="I23" s="114"/>
    </row>
    <row r="24" spans="1:9" s="28" customFormat="1" ht="34.5" customHeight="1">
      <c r="A24" s="13">
        <v>3.1</v>
      </c>
      <c r="B24" s="14" t="s">
        <v>11</v>
      </c>
      <c r="C24" s="68">
        <v>3535</v>
      </c>
      <c r="D24" s="68">
        <v>3698.85</v>
      </c>
      <c r="E24" s="51">
        <v>3698.85</v>
      </c>
      <c r="F24" s="69">
        <f>D24-C24</f>
        <v>163.8499999999999</v>
      </c>
      <c r="G24" s="161">
        <f>F24/C24</f>
        <v>0.046350777934936326</v>
      </c>
      <c r="H24" s="135">
        <v>0</v>
      </c>
      <c r="I24" s="159">
        <v>0</v>
      </c>
    </row>
    <row r="25" spans="1:9" s="28" customFormat="1" ht="34.5" customHeight="1">
      <c r="A25" s="5">
        <v>3.2</v>
      </c>
      <c r="B25" s="15" t="s">
        <v>12</v>
      </c>
      <c r="C25" s="67">
        <v>3535</v>
      </c>
      <c r="D25" s="67">
        <v>3698.85</v>
      </c>
      <c r="E25" s="158">
        <v>3698.85</v>
      </c>
      <c r="F25" s="69">
        <f>D25-C25</f>
        <v>163.8499999999999</v>
      </c>
      <c r="G25" s="161">
        <f>F25/C25</f>
        <v>0.046350777934936326</v>
      </c>
      <c r="H25" s="135">
        <v>0</v>
      </c>
      <c r="I25" s="159">
        <v>0</v>
      </c>
    </row>
    <row r="26" spans="1:9" s="28" customFormat="1" ht="34.5" customHeight="1">
      <c r="A26" s="3">
        <v>4</v>
      </c>
      <c r="B26" s="9" t="s">
        <v>85</v>
      </c>
      <c r="C26" s="115"/>
      <c r="D26" s="115"/>
      <c r="E26" s="116"/>
      <c r="F26" s="113"/>
      <c r="G26" s="114"/>
      <c r="H26" s="113"/>
      <c r="I26" s="114"/>
    </row>
    <row r="27" spans="1:9" s="28" customFormat="1" ht="34.5" customHeight="1">
      <c r="A27" s="16">
        <v>4.1</v>
      </c>
      <c r="B27" s="73" t="s">
        <v>13</v>
      </c>
      <c r="C27" s="117"/>
      <c r="D27" s="117"/>
      <c r="E27" s="118"/>
      <c r="F27" s="113"/>
      <c r="G27" s="114"/>
      <c r="H27" s="113"/>
      <c r="I27" s="114"/>
    </row>
    <row r="28" spans="1:9" s="28" customFormat="1" ht="34.5" customHeight="1">
      <c r="A28" s="5" t="s">
        <v>14</v>
      </c>
      <c r="B28" s="74" t="s">
        <v>90</v>
      </c>
      <c r="C28" s="103"/>
      <c r="D28" s="103"/>
      <c r="E28" s="119"/>
      <c r="F28" s="113"/>
      <c r="G28" s="114"/>
      <c r="H28" s="113"/>
      <c r="I28" s="114"/>
    </row>
    <row r="29" spans="1:9" s="28" customFormat="1" ht="42" customHeight="1">
      <c r="A29" s="5" t="s">
        <v>15</v>
      </c>
      <c r="B29" s="17" t="s">
        <v>16</v>
      </c>
      <c r="C29" s="72" t="s">
        <v>143</v>
      </c>
      <c r="D29" s="72">
        <v>59</v>
      </c>
      <c r="E29" s="93" t="s">
        <v>182</v>
      </c>
      <c r="F29" s="89">
        <f>59-60</f>
        <v>-1</v>
      </c>
      <c r="G29" s="136">
        <f>F29/60</f>
        <v>-0.016666666666666666</v>
      </c>
      <c r="H29" s="135" t="s">
        <v>201</v>
      </c>
      <c r="I29" s="165" t="s">
        <v>200</v>
      </c>
    </row>
    <row r="30" spans="1:9" s="27" customFormat="1" ht="34.5" customHeight="1">
      <c r="A30" s="16" t="s">
        <v>17</v>
      </c>
      <c r="B30" s="8" t="s">
        <v>91</v>
      </c>
      <c r="C30" s="58" t="s">
        <v>19</v>
      </c>
      <c r="D30" s="58" t="s">
        <v>19</v>
      </c>
      <c r="E30" s="44" t="s">
        <v>19</v>
      </c>
      <c r="F30" s="65">
        <v>0</v>
      </c>
      <c r="G30" s="164">
        <v>0</v>
      </c>
      <c r="H30" s="135">
        <v>0</v>
      </c>
      <c r="I30" s="159">
        <v>0</v>
      </c>
    </row>
    <row r="31" spans="1:9" s="28" customFormat="1" ht="34.5" customHeight="1">
      <c r="A31" s="16" t="s">
        <v>20</v>
      </c>
      <c r="B31" s="17" t="s">
        <v>18</v>
      </c>
      <c r="C31" s="58" t="s">
        <v>19</v>
      </c>
      <c r="D31" s="58" t="s">
        <v>19</v>
      </c>
      <c r="E31" s="44" t="s">
        <v>19</v>
      </c>
      <c r="F31" s="65">
        <v>0</v>
      </c>
      <c r="G31" s="164">
        <v>0</v>
      </c>
      <c r="H31" s="135">
        <v>0</v>
      </c>
      <c r="I31" s="159">
        <v>0</v>
      </c>
    </row>
    <row r="32" spans="1:9" s="28" customFormat="1" ht="39" customHeight="1">
      <c r="A32" s="5" t="s">
        <v>22</v>
      </c>
      <c r="B32" s="8" t="s">
        <v>21</v>
      </c>
      <c r="C32" s="72" t="s">
        <v>143</v>
      </c>
      <c r="D32" s="72">
        <v>59</v>
      </c>
      <c r="E32" s="93">
        <v>59</v>
      </c>
      <c r="F32" s="89">
        <f>59-60</f>
        <v>-1</v>
      </c>
      <c r="G32" s="136">
        <f>F32/60</f>
        <v>-0.016666666666666666</v>
      </c>
      <c r="H32" s="135">
        <v>0</v>
      </c>
      <c r="I32" s="159">
        <v>0</v>
      </c>
    </row>
    <row r="33" spans="1:9" s="27" customFormat="1" ht="34.5" customHeight="1">
      <c r="A33" s="16" t="s">
        <v>24</v>
      </c>
      <c r="B33" s="17" t="s">
        <v>23</v>
      </c>
      <c r="C33" s="68">
        <v>12.1</v>
      </c>
      <c r="D33" s="68" t="s">
        <v>19</v>
      </c>
      <c r="E33" s="51" t="s">
        <v>19</v>
      </c>
      <c r="F33" s="90">
        <f>0-12.1</f>
        <v>-12.1</v>
      </c>
      <c r="G33" s="139">
        <f>F33/C33</f>
        <v>-1</v>
      </c>
      <c r="H33" s="135">
        <v>0</v>
      </c>
      <c r="I33" s="159">
        <v>0</v>
      </c>
    </row>
    <row r="34" spans="1:9" s="28" customFormat="1" ht="34.5" customHeight="1">
      <c r="A34" s="5" t="s">
        <v>71</v>
      </c>
      <c r="B34" s="8" t="s">
        <v>25</v>
      </c>
      <c r="C34" s="67">
        <v>24.2</v>
      </c>
      <c r="D34" s="67" t="s">
        <v>19</v>
      </c>
      <c r="E34" s="51" t="s">
        <v>19</v>
      </c>
      <c r="F34" s="89">
        <f>0-C34</f>
        <v>-24.2</v>
      </c>
      <c r="G34" s="136">
        <f>F34/C34</f>
        <v>-1</v>
      </c>
      <c r="H34" s="135">
        <v>0</v>
      </c>
      <c r="I34" s="159">
        <v>0</v>
      </c>
    </row>
    <row r="35" spans="1:9" s="28" customFormat="1" ht="34.5" customHeight="1">
      <c r="A35" s="5" t="s">
        <v>26</v>
      </c>
      <c r="B35" s="74" t="s">
        <v>89</v>
      </c>
      <c r="C35" s="120"/>
      <c r="D35" s="120"/>
      <c r="E35" s="121"/>
      <c r="F35" s="113"/>
      <c r="G35" s="114"/>
      <c r="H35" s="113"/>
      <c r="I35" s="114"/>
    </row>
    <row r="36" spans="1:9" s="28" customFormat="1" ht="34.5" customHeight="1">
      <c r="A36" s="5" t="s">
        <v>27</v>
      </c>
      <c r="B36" s="8" t="s">
        <v>16</v>
      </c>
      <c r="C36" s="68" t="s">
        <v>143</v>
      </c>
      <c r="D36" s="68">
        <v>59</v>
      </c>
      <c r="E36" s="51">
        <v>59</v>
      </c>
      <c r="F36" s="89">
        <f>59-60</f>
        <v>-1</v>
      </c>
      <c r="G36" s="136">
        <f>F36/60</f>
        <v>-0.016666666666666666</v>
      </c>
      <c r="H36" s="135">
        <v>0</v>
      </c>
      <c r="I36" s="159">
        <v>0</v>
      </c>
    </row>
    <row r="37" spans="1:9" s="27" customFormat="1" ht="34.5" customHeight="1">
      <c r="A37" s="16" t="s">
        <v>28</v>
      </c>
      <c r="B37" s="8" t="s">
        <v>91</v>
      </c>
      <c r="C37" s="58" t="s">
        <v>19</v>
      </c>
      <c r="D37" s="58" t="s">
        <v>19</v>
      </c>
      <c r="E37" s="44" t="s">
        <v>19</v>
      </c>
      <c r="F37" s="65">
        <v>0</v>
      </c>
      <c r="G37" s="164">
        <v>0</v>
      </c>
      <c r="H37" s="135">
        <v>0</v>
      </c>
      <c r="I37" s="159">
        <v>0</v>
      </c>
    </row>
    <row r="38" spans="1:9" s="28" customFormat="1" ht="34.5" customHeight="1">
      <c r="A38" s="5" t="s">
        <v>29</v>
      </c>
      <c r="B38" s="8" t="s">
        <v>18</v>
      </c>
      <c r="C38" s="68">
        <v>35</v>
      </c>
      <c r="D38" s="68">
        <v>34</v>
      </c>
      <c r="E38" s="51">
        <v>34</v>
      </c>
      <c r="F38" s="89">
        <f>D38-C38</f>
        <v>-1</v>
      </c>
      <c r="G38" s="136">
        <f>F38/C38</f>
        <v>-0.02857142857142857</v>
      </c>
      <c r="H38" s="135">
        <v>0</v>
      </c>
      <c r="I38" s="159">
        <v>0</v>
      </c>
    </row>
    <row r="39" spans="1:9" s="28" customFormat="1" ht="34.5" customHeight="1">
      <c r="A39" s="16" t="s">
        <v>31</v>
      </c>
      <c r="B39" s="17" t="s">
        <v>30</v>
      </c>
      <c r="C39" s="68" t="s">
        <v>143</v>
      </c>
      <c r="D39" s="68">
        <v>59</v>
      </c>
      <c r="E39" s="51">
        <v>59</v>
      </c>
      <c r="F39" s="89">
        <f>59-60</f>
        <v>-1</v>
      </c>
      <c r="G39" s="139">
        <f>F39/60</f>
        <v>-0.016666666666666666</v>
      </c>
      <c r="H39" s="135">
        <v>0</v>
      </c>
      <c r="I39" s="159">
        <v>0</v>
      </c>
    </row>
    <row r="40" spans="1:9" s="28" customFormat="1" ht="34.5" customHeight="1">
      <c r="A40" s="5" t="s">
        <v>32</v>
      </c>
      <c r="B40" s="8" t="s">
        <v>23</v>
      </c>
      <c r="C40" s="68">
        <v>33.1</v>
      </c>
      <c r="D40" s="68" t="s">
        <v>19</v>
      </c>
      <c r="E40" s="51" t="s">
        <v>19</v>
      </c>
      <c r="F40" s="89">
        <f>0-C40</f>
        <v>-33.1</v>
      </c>
      <c r="G40" s="136">
        <f>F40/C40</f>
        <v>-1</v>
      </c>
      <c r="H40" s="135">
        <v>0</v>
      </c>
      <c r="I40" s="159">
        <v>0</v>
      </c>
    </row>
    <row r="41" spans="1:9" s="28" customFormat="1" ht="34.5" customHeight="1">
      <c r="A41" s="27" t="s">
        <v>72</v>
      </c>
      <c r="B41" s="8" t="s">
        <v>25</v>
      </c>
      <c r="C41" s="60" t="s">
        <v>19</v>
      </c>
      <c r="D41" s="60" t="s">
        <v>19</v>
      </c>
      <c r="E41" s="46" t="s">
        <v>19</v>
      </c>
      <c r="F41" s="65">
        <v>0</v>
      </c>
      <c r="G41" s="164">
        <v>0</v>
      </c>
      <c r="H41" s="135">
        <v>0</v>
      </c>
      <c r="I41" s="159">
        <v>0</v>
      </c>
    </row>
    <row r="42" spans="1:9" s="28" customFormat="1" ht="41.25" customHeight="1">
      <c r="A42" s="5">
        <v>4.2</v>
      </c>
      <c r="B42" s="94" t="s">
        <v>136</v>
      </c>
      <c r="C42" s="63" t="s">
        <v>224</v>
      </c>
      <c r="D42" s="63">
        <v>59</v>
      </c>
      <c r="E42" s="49">
        <v>59</v>
      </c>
      <c r="F42" s="140" t="s">
        <v>225</v>
      </c>
      <c r="G42" s="174" t="s">
        <v>226</v>
      </c>
      <c r="H42" s="135">
        <v>0</v>
      </c>
      <c r="I42" s="159">
        <v>0</v>
      </c>
    </row>
    <row r="43" spans="1:9" s="28" customFormat="1" ht="34.5" customHeight="1">
      <c r="A43" s="16">
        <v>4.3</v>
      </c>
      <c r="B43" s="8" t="s">
        <v>114</v>
      </c>
      <c r="C43" s="68">
        <v>885</v>
      </c>
      <c r="D43" s="68">
        <v>873.61</v>
      </c>
      <c r="E43" s="51">
        <v>873.61</v>
      </c>
      <c r="F43" s="90">
        <f>D43-C43</f>
        <v>-11.389999999999986</v>
      </c>
      <c r="G43" s="139">
        <f>F43/C43</f>
        <v>-0.012870056497175125</v>
      </c>
      <c r="H43" s="135">
        <v>0</v>
      </c>
      <c r="I43" s="159">
        <v>0</v>
      </c>
    </row>
    <row r="44" spans="1:9" s="28" customFormat="1" ht="34.5" customHeight="1">
      <c r="A44" s="5">
        <v>4.4</v>
      </c>
      <c r="B44" s="6" t="s">
        <v>33</v>
      </c>
      <c r="C44" s="120"/>
      <c r="D44" s="120"/>
      <c r="E44" s="121"/>
      <c r="F44" s="113"/>
      <c r="G44" s="114"/>
      <c r="H44" s="113"/>
      <c r="I44" s="114"/>
    </row>
    <row r="45" spans="1:9" s="28" customFormat="1" ht="34.5" customHeight="1">
      <c r="A45" s="16" t="s">
        <v>115</v>
      </c>
      <c r="B45" s="6" t="s">
        <v>92</v>
      </c>
      <c r="C45" s="122"/>
      <c r="D45" s="122"/>
      <c r="E45" s="123"/>
      <c r="F45" s="107"/>
      <c r="G45" s="124"/>
      <c r="H45" s="107"/>
      <c r="I45" s="124"/>
    </row>
    <row r="46" spans="1:9" s="28" customFormat="1" ht="34.5" customHeight="1">
      <c r="A46" s="16" t="s">
        <v>116</v>
      </c>
      <c r="B46" s="14" t="s">
        <v>98</v>
      </c>
      <c r="C46" s="60" t="s">
        <v>19</v>
      </c>
      <c r="D46" s="60" t="s">
        <v>19</v>
      </c>
      <c r="E46" s="46" t="s">
        <v>19</v>
      </c>
      <c r="F46" s="65">
        <v>0</v>
      </c>
      <c r="G46" s="164">
        <v>0</v>
      </c>
      <c r="H46" s="135">
        <v>0</v>
      </c>
      <c r="I46" s="159">
        <v>0</v>
      </c>
    </row>
    <row r="47" spans="1:9" s="28" customFormat="1" ht="34.5" customHeight="1">
      <c r="A47" s="16" t="s">
        <v>117</v>
      </c>
      <c r="B47" s="73" t="s">
        <v>129</v>
      </c>
      <c r="C47" s="122"/>
      <c r="D47" s="122"/>
      <c r="E47" s="123"/>
      <c r="F47" s="106"/>
      <c r="G47" s="166"/>
      <c r="H47" s="107"/>
      <c r="I47" s="124"/>
    </row>
    <row r="48" spans="1:9" s="28" customFormat="1" ht="34.5" customHeight="1">
      <c r="A48" s="16" t="s">
        <v>127</v>
      </c>
      <c r="B48" s="91" t="s">
        <v>130</v>
      </c>
      <c r="C48" s="60" t="s">
        <v>19</v>
      </c>
      <c r="D48" s="60" t="s">
        <v>19</v>
      </c>
      <c r="E48" s="46" t="s">
        <v>19</v>
      </c>
      <c r="F48" s="65">
        <v>0</v>
      </c>
      <c r="G48" s="164">
        <v>0</v>
      </c>
      <c r="H48" s="135">
        <v>0</v>
      </c>
      <c r="I48" s="159">
        <v>0</v>
      </c>
    </row>
    <row r="49" spans="1:9" s="28" customFormat="1" ht="34.5" customHeight="1">
      <c r="A49" s="16" t="s">
        <v>128</v>
      </c>
      <c r="B49" s="91" t="s">
        <v>131</v>
      </c>
      <c r="C49" s="60" t="s">
        <v>19</v>
      </c>
      <c r="D49" s="60" t="s">
        <v>19</v>
      </c>
      <c r="E49" s="46" t="s">
        <v>19</v>
      </c>
      <c r="F49" s="65">
        <v>0</v>
      </c>
      <c r="G49" s="164">
        <v>0</v>
      </c>
      <c r="H49" s="135">
        <v>0</v>
      </c>
      <c r="I49" s="159">
        <v>0</v>
      </c>
    </row>
    <row r="50" spans="1:9" s="28" customFormat="1" ht="34.5" customHeight="1">
      <c r="A50" s="11">
        <v>5</v>
      </c>
      <c r="B50" s="12" t="s">
        <v>84</v>
      </c>
      <c r="C50" s="125"/>
      <c r="D50" s="125"/>
      <c r="E50" s="126"/>
      <c r="F50" s="113"/>
      <c r="G50" s="114"/>
      <c r="H50" s="113"/>
      <c r="I50" s="114"/>
    </row>
    <row r="51" spans="1:9" s="28" customFormat="1" ht="42" customHeight="1">
      <c r="A51" s="16">
        <v>5.1</v>
      </c>
      <c r="B51" s="18" t="s">
        <v>34</v>
      </c>
      <c r="C51" s="59" t="s">
        <v>144</v>
      </c>
      <c r="D51" s="59" t="s">
        <v>159</v>
      </c>
      <c r="E51" s="45" t="s">
        <v>159</v>
      </c>
      <c r="F51" s="53" t="s">
        <v>166</v>
      </c>
      <c r="G51" s="142" t="s">
        <v>167</v>
      </c>
      <c r="H51" s="135">
        <v>0</v>
      </c>
      <c r="I51" s="159">
        <v>0</v>
      </c>
    </row>
    <row r="52" spans="1:9" s="27" customFormat="1" ht="54" customHeight="1">
      <c r="A52" s="16">
        <v>5.2</v>
      </c>
      <c r="B52" s="18" t="s">
        <v>35</v>
      </c>
      <c r="C52" s="59" t="s">
        <v>145</v>
      </c>
      <c r="D52" s="59" t="s">
        <v>191</v>
      </c>
      <c r="E52" s="45" t="s">
        <v>192</v>
      </c>
      <c r="F52" s="53" t="s">
        <v>202</v>
      </c>
      <c r="G52" s="64" t="s">
        <v>203</v>
      </c>
      <c r="H52" s="135">
        <v>0</v>
      </c>
      <c r="I52" s="159">
        <v>0</v>
      </c>
    </row>
    <row r="53" spans="1:9" s="28" customFormat="1" ht="34.5" customHeight="1">
      <c r="A53" s="11">
        <v>6</v>
      </c>
      <c r="B53" s="12" t="s">
        <v>132</v>
      </c>
      <c r="C53" s="127"/>
      <c r="D53" s="127"/>
      <c r="E53" s="128"/>
      <c r="F53" s="113"/>
      <c r="G53" s="114"/>
      <c r="H53" s="113"/>
      <c r="I53" s="114"/>
    </row>
    <row r="54" spans="1:9" s="28" customFormat="1" ht="45.75" customHeight="1">
      <c r="A54" s="5">
        <v>6.1</v>
      </c>
      <c r="B54" s="14" t="s">
        <v>36</v>
      </c>
      <c r="C54" s="63" t="s">
        <v>152</v>
      </c>
      <c r="D54" s="63" t="s">
        <v>183</v>
      </c>
      <c r="E54" s="49" t="s">
        <v>183</v>
      </c>
      <c r="F54" s="50" t="s">
        <v>204</v>
      </c>
      <c r="G54" s="81" t="s">
        <v>223</v>
      </c>
      <c r="H54" s="135">
        <v>0</v>
      </c>
      <c r="I54" s="159">
        <v>0</v>
      </c>
    </row>
    <row r="55" spans="1:9" s="28" customFormat="1" ht="40.5" customHeight="1">
      <c r="A55" s="5">
        <v>6.2</v>
      </c>
      <c r="B55" s="15" t="s">
        <v>37</v>
      </c>
      <c r="C55" s="63" t="s">
        <v>3</v>
      </c>
      <c r="D55" s="63" t="s">
        <v>3</v>
      </c>
      <c r="E55" s="49" t="s">
        <v>3</v>
      </c>
      <c r="F55" s="63" t="s">
        <v>3</v>
      </c>
      <c r="G55" s="63" t="s">
        <v>3</v>
      </c>
      <c r="H55" s="135">
        <v>0</v>
      </c>
      <c r="I55" s="159">
        <v>0</v>
      </c>
    </row>
    <row r="56" spans="1:9" s="28" customFormat="1" ht="45" customHeight="1">
      <c r="A56" s="5">
        <v>6.3</v>
      </c>
      <c r="B56" s="15" t="s">
        <v>106</v>
      </c>
      <c r="C56" s="72">
        <v>2240</v>
      </c>
      <c r="D56" s="72">
        <v>2349.36</v>
      </c>
      <c r="E56" s="93">
        <v>2349.36</v>
      </c>
      <c r="F56" s="69">
        <f>D56-C56</f>
        <v>109.36000000000013</v>
      </c>
      <c r="G56" s="161">
        <f>F56/C56</f>
        <v>0.04882142857142863</v>
      </c>
      <c r="H56" s="135">
        <v>0</v>
      </c>
      <c r="I56" s="159">
        <v>0</v>
      </c>
    </row>
    <row r="57" spans="1:9" s="28" customFormat="1" ht="41.25" customHeight="1">
      <c r="A57" s="5">
        <v>6.4</v>
      </c>
      <c r="B57" s="15" t="s">
        <v>107</v>
      </c>
      <c r="C57" s="62" t="s">
        <v>165</v>
      </c>
      <c r="D57" s="62" t="s">
        <v>189</v>
      </c>
      <c r="E57" s="48" t="s">
        <v>193</v>
      </c>
      <c r="F57" s="69" t="s">
        <v>205</v>
      </c>
      <c r="G57" s="137" t="s">
        <v>206</v>
      </c>
      <c r="H57" s="135">
        <v>0</v>
      </c>
      <c r="I57" s="159">
        <v>0</v>
      </c>
    </row>
    <row r="58" spans="1:9" s="28" customFormat="1" ht="34.5" customHeight="1">
      <c r="A58" s="5">
        <v>6.5</v>
      </c>
      <c r="B58" s="15" t="s">
        <v>133</v>
      </c>
      <c r="C58" s="133" t="s">
        <v>146</v>
      </c>
      <c r="D58" s="133" t="s">
        <v>190</v>
      </c>
      <c r="E58" s="130" t="s">
        <v>194</v>
      </c>
      <c r="F58" s="131" t="s">
        <v>207</v>
      </c>
      <c r="G58" s="141" t="s">
        <v>208</v>
      </c>
      <c r="H58" s="135">
        <v>0</v>
      </c>
      <c r="I58" s="159">
        <v>0</v>
      </c>
    </row>
    <row r="59" spans="1:9" s="28" customFormat="1" ht="41.25" customHeight="1">
      <c r="A59" s="5">
        <v>6.6</v>
      </c>
      <c r="B59" s="15" t="s">
        <v>38</v>
      </c>
      <c r="C59" s="85">
        <v>5950</v>
      </c>
      <c r="D59" s="85">
        <v>7403.44</v>
      </c>
      <c r="E59" s="140">
        <v>7403.44</v>
      </c>
      <c r="F59" s="69">
        <f>D59-C59</f>
        <v>1453.4399999999996</v>
      </c>
      <c r="G59" s="167">
        <f>F59/C59</f>
        <v>0.24427563025210078</v>
      </c>
      <c r="H59" s="135">
        <v>0</v>
      </c>
      <c r="I59" s="159">
        <v>0</v>
      </c>
    </row>
    <row r="60" spans="1:9" s="28" customFormat="1" ht="34.5" customHeight="1">
      <c r="A60" s="11">
        <v>7</v>
      </c>
      <c r="B60" s="12" t="s">
        <v>86</v>
      </c>
      <c r="C60" s="129"/>
      <c r="D60" s="129"/>
      <c r="E60" s="105"/>
      <c r="F60" s="113"/>
      <c r="G60" s="114"/>
      <c r="H60" s="113"/>
      <c r="I60" s="114"/>
    </row>
    <row r="61" spans="1:9" s="28" customFormat="1" ht="34.5" customHeight="1">
      <c r="A61" s="5">
        <v>7.1</v>
      </c>
      <c r="B61" s="6" t="s">
        <v>39</v>
      </c>
      <c r="C61" s="129"/>
      <c r="D61" s="129"/>
      <c r="E61" s="105"/>
      <c r="F61" s="113"/>
      <c r="G61" s="114"/>
      <c r="H61" s="113"/>
      <c r="I61" s="114"/>
    </row>
    <row r="62" spans="1:9" s="28" customFormat="1" ht="63.75" customHeight="1">
      <c r="A62" s="5" t="s">
        <v>40</v>
      </c>
      <c r="B62" s="19" t="s">
        <v>41</v>
      </c>
      <c r="C62" s="61" t="s">
        <v>82</v>
      </c>
      <c r="D62" s="61" t="s">
        <v>187</v>
      </c>
      <c r="E62" s="47" t="s">
        <v>195</v>
      </c>
      <c r="F62" s="53" t="s">
        <v>209</v>
      </c>
      <c r="G62" s="64" t="s">
        <v>210</v>
      </c>
      <c r="H62" s="135">
        <v>0</v>
      </c>
      <c r="I62" s="159">
        <v>0</v>
      </c>
    </row>
    <row r="63" spans="1:9" s="27" customFormat="1" ht="51" customHeight="1">
      <c r="A63" s="16" t="s">
        <v>42</v>
      </c>
      <c r="B63" s="20" t="s">
        <v>43</v>
      </c>
      <c r="C63" s="55" t="s">
        <v>138</v>
      </c>
      <c r="D63" s="55" t="s">
        <v>188</v>
      </c>
      <c r="E63" s="41" t="s">
        <v>196</v>
      </c>
      <c r="F63" s="53" t="s">
        <v>211</v>
      </c>
      <c r="G63" s="64" t="s">
        <v>212</v>
      </c>
      <c r="H63" s="135">
        <v>0</v>
      </c>
      <c r="I63" s="159">
        <v>0</v>
      </c>
    </row>
    <row r="64" spans="1:9" s="28" customFormat="1" ht="34.5" customHeight="1">
      <c r="A64" s="21" t="s">
        <v>44</v>
      </c>
      <c r="B64" s="22" t="s">
        <v>147</v>
      </c>
      <c r="C64" s="72">
        <v>4000</v>
      </c>
      <c r="D64" s="72" t="s">
        <v>160</v>
      </c>
      <c r="E64" s="93" t="s">
        <v>160</v>
      </c>
      <c r="F64" s="69" t="s">
        <v>168</v>
      </c>
      <c r="G64" s="162" t="s">
        <v>169</v>
      </c>
      <c r="H64" s="135">
        <v>0</v>
      </c>
      <c r="I64" s="159">
        <v>0</v>
      </c>
    </row>
    <row r="65" spans="1:9" s="28" customFormat="1" ht="34.5" customHeight="1">
      <c r="A65" s="5">
        <v>7.2</v>
      </c>
      <c r="B65" s="6" t="s">
        <v>46</v>
      </c>
      <c r="C65" s="127"/>
      <c r="D65" s="127"/>
      <c r="E65" s="128"/>
      <c r="F65" s="113"/>
      <c r="G65" s="114"/>
      <c r="H65" s="113"/>
      <c r="I65" s="114"/>
    </row>
    <row r="66" spans="1:9" s="28" customFormat="1" ht="73.5" customHeight="1">
      <c r="A66" s="5" t="s">
        <v>47</v>
      </c>
      <c r="B66" s="19" t="s">
        <v>48</v>
      </c>
      <c r="C66" s="59" t="s">
        <v>184</v>
      </c>
      <c r="D66" s="59" t="s">
        <v>185</v>
      </c>
      <c r="E66" s="45" t="s">
        <v>185</v>
      </c>
      <c r="F66" s="45" t="s">
        <v>213</v>
      </c>
      <c r="G66" s="54" t="s">
        <v>214</v>
      </c>
      <c r="H66" s="135">
        <v>0</v>
      </c>
      <c r="I66" s="159">
        <v>0</v>
      </c>
    </row>
    <row r="67" spans="1:9" s="27" customFormat="1" ht="42" customHeight="1">
      <c r="A67" s="16" t="s">
        <v>49</v>
      </c>
      <c r="B67" s="143" t="s">
        <v>43</v>
      </c>
      <c r="C67" s="59" t="s">
        <v>216</v>
      </c>
      <c r="D67" s="59" t="s">
        <v>217</v>
      </c>
      <c r="E67" s="168" t="s">
        <v>217</v>
      </c>
      <c r="F67" s="45" t="s">
        <v>213</v>
      </c>
      <c r="G67" s="54" t="s">
        <v>215</v>
      </c>
      <c r="H67" s="135">
        <v>0</v>
      </c>
      <c r="I67" s="159">
        <v>0</v>
      </c>
    </row>
    <row r="68" spans="1:9" s="27" customFormat="1" ht="34.5" customHeight="1">
      <c r="A68" s="16" t="s">
        <v>50</v>
      </c>
      <c r="B68" s="14" t="s">
        <v>147</v>
      </c>
      <c r="C68" s="65" t="s">
        <v>148</v>
      </c>
      <c r="D68" s="65" t="s">
        <v>3</v>
      </c>
      <c r="E68" s="52" t="s">
        <v>3</v>
      </c>
      <c r="F68" s="90">
        <f>0-500</f>
        <v>-500</v>
      </c>
      <c r="G68" s="139">
        <f>F68/500</f>
        <v>-1</v>
      </c>
      <c r="H68" s="135">
        <v>0</v>
      </c>
      <c r="I68" s="159">
        <v>0</v>
      </c>
    </row>
    <row r="69" spans="1:9" s="28" customFormat="1" ht="34.5" customHeight="1">
      <c r="A69" s="5">
        <v>7.3</v>
      </c>
      <c r="B69" s="6" t="s">
        <v>51</v>
      </c>
      <c r="C69" s="127"/>
      <c r="D69" s="127"/>
      <c r="E69" s="128"/>
      <c r="F69" s="113"/>
      <c r="G69" s="114"/>
      <c r="H69" s="113"/>
      <c r="I69" s="114"/>
    </row>
    <row r="70" spans="1:9" s="28" customFormat="1" ht="63" customHeight="1">
      <c r="A70" s="23" t="s">
        <v>52</v>
      </c>
      <c r="B70" s="19" t="s">
        <v>53</v>
      </c>
      <c r="C70" s="69">
        <v>3000</v>
      </c>
      <c r="D70" s="69">
        <v>2961.37</v>
      </c>
      <c r="E70" s="50">
        <v>2961.37</v>
      </c>
      <c r="F70" s="89">
        <f>D70-C70</f>
        <v>-38.63000000000011</v>
      </c>
      <c r="G70" s="136">
        <f>F70/C70</f>
        <v>-0.012876666666666703</v>
      </c>
      <c r="H70" s="135">
        <v>0</v>
      </c>
      <c r="I70" s="159">
        <v>0</v>
      </c>
    </row>
    <row r="71" spans="1:9" s="28" customFormat="1" ht="37.5" customHeight="1">
      <c r="A71" s="5" t="s">
        <v>54</v>
      </c>
      <c r="B71" s="24" t="s">
        <v>43</v>
      </c>
      <c r="C71" s="69">
        <v>3000</v>
      </c>
      <c r="D71" s="69">
        <v>2961.37</v>
      </c>
      <c r="E71" s="50">
        <v>2961.37</v>
      </c>
      <c r="F71" s="89">
        <f>D71-C71</f>
        <v>-38.63000000000011</v>
      </c>
      <c r="G71" s="136">
        <f>F71/C71</f>
        <v>-0.012876666666666703</v>
      </c>
      <c r="H71" s="135">
        <v>0</v>
      </c>
      <c r="I71" s="159">
        <v>0</v>
      </c>
    </row>
    <row r="72" spans="1:9" s="28" customFormat="1" ht="34.5" customHeight="1">
      <c r="A72" s="16" t="s">
        <v>55</v>
      </c>
      <c r="B72" s="14" t="s">
        <v>147</v>
      </c>
      <c r="C72" s="69">
        <v>3000</v>
      </c>
      <c r="D72" s="69">
        <v>2961.37</v>
      </c>
      <c r="E72" s="50">
        <v>2961.37</v>
      </c>
      <c r="F72" s="89">
        <f>D72-C72</f>
        <v>-38.63000000000011</v>
      </c>
      <c r="G72" s="136">
        <f>F72/C72</f>
        <v>-0.012876666666666703</v>
      </c>
      <c r="H72" s="135">
        <v>0</v>
      </c>
      <c r="I72" s="159">
        <v>0</v>
      </c>
    </row>
    <row r="73" spans="1:9" s="28" customFormat="1" ht="34.5" customHeight="1">
      <c r="A73" s="10">
        <v>7.4</v>
      </c>
      <c r="B73" s="6" t="s">
        <v>56</v>
      </c>
      <c r="C73" s="108"/>
      <c r="D73" s="108"/>
      <c r="E73" s="109"/>
      <c r="F73" s="113"/>
      <c r="G73" s="114"/>
      <c r="H73" s="113"/>
      <c r="I73" s="114"/>
    </row>
    <row r="74" spans="1:9" s="28" customFormat="1" ht="63.75" customHeight="1">
      <c r="A74" s="5" t="s">
        <v>57</v>
      </c>
      <c r="B74" s="19" t="s">
        <v>53</v>
      </c>
      <c r="C74" s="69">
        <v>3000</v>
      </c>
      <c r="D74" s="69">
        <v>2961.37</v>
      </c>
      <c r="E74" s="50">
        <v>2961.37</v>
      </c>
      <c r="F74" s="89">
        <f>D74-C74</f>
        <v>-38.63000000000011</v>
      </c>
      <c r="G74" s="136">
        <f>F74/C74</f>
        <v>-0.012876666666666703</v>
      </c>
      <c r="H74" s="135">
        <v>0</v>
      </c>
      <c r="I74" s="159">
        <v>0</v>
      </c>
    </row>
    <row r="75" spans="1:9" s="28" customFormat="1" ht="42.75" customHeight="1">
      <c r="A75" s="5" t="s">
        <v>58</v>
      </c>
      <c r="B75" s="24" t="s">
        <v>43</v>
      </c>
      <c r="C75" s="69">
        <v>3000</v>
      </c>
      <c r="D75" s="69">
        <v>2961.37</v>
      </c>
      <c r="E75" s="50">
        <v>2961.37</v>
      </c>
      <c r="F75" s="89">
        <f>D75-C75</f>
        <v>-38.63000000000011</v>
      </c>
      <c r="G75" s="136">
        <f>F75/C75</f>
        <v>-0.012876666666666703</v>
      </c>
      <c r="H75" s="135">
        <v>0</v>
      </c>
      <c r="I75" s="159">
        <v>0</v>
      </c>
    </row>
    <row r="76" spans="1:9" s="28" customFormat="1" ht="34.5" customHeight="1">
      <c r="A76" s="5" t="s">
        <v>59</v>
      </c>
      <c r="B76" s="15" t="s">
        <v>147</v>
      </c>
      <c r="C76" s="69">
        <v>3000</v>
      </c>
      <c r="D76" s="69">
        <v>2961.37</v>
      </c>
      <c r="E76" s="50">
        <v>2961.37</v>
      </c>
      <c r="F76" s="89">
        <f>D76-C76</f>
        <v>-38.63000000000011</v>
      </c>
      <c r="G76" s="136">
        <f>F76/C76</f>
        <v>-0.012876666666666703</v>
      </c>
      <c r="H76" s="135">
        <v>0</v>
      </c>
      <c r="I76" s="159">
        <v>0</v>
      </c>
    </row>
    <row r="77" spans="1:9" s="28" customFormat="1" ht="34.5" customHeight="1">
      <c r="A77" s="5">
        <v>7.5</v>
      </c>
      <c r="B77" s="6" t="s">
        <v>60</v>
      </c>
      <c r="C77" s="108"/>
      <c r="D77" s="108"/>
      <c r="E77" s="109"/>
      <c r="F77" s="113"/>
      <c r="G77" s="114"/>
      <c r="H77" s="113"/>
      <c r="I77" s="114"/>
    </row>
    <row r="78" spans="1:9" s="28" customFormat="1" ht="58.5" customHeight="1">
      <c r="A78" s="5" t="s">
        <v>61</v>
      </c>
      <c r="B78" s="19" t="s">
        <v>62</v>
      </c>
      <c r="C78" s="69" t="s">
        <v>139</v>
      </c>
      <c r="D78" s="69" t="s">
        <v>161</v>
      </c>
      <c r="E78" s="50" t="s">
        <v>161</v>
      </c>
      <c r="F78" s="53" t="s">
        <v>218</v>
      </c>
      <c r="G78" s="54" t="s">
        <v>219</v>
      </c>
      <c r="H78" s="135">
        <v>0</v>
      </c>
      <c r="I78" s="159">
        <v>0</v>
      </c>
    </row>
    <row r="79" spans="1:9" s="28" customFormat="1" ht="50.25" customHeight="1">
      <c r="A79" s="5" t="s">
        <v>63</v>
      </c>
      <c r="B79" s="144" t="s">
        <v>43</v>
      </c>
      <c r="C79" s="69" t="s">
        <v>170</v>
      </c>
      <c r="D79" s="69" t="s">
        <v>171</v>
      </c>
      <c r="E79" s="50" t="s">
        <v>171</v>
      </c>
      <c r="F79" s="95" t="s">
        <v>220</v>
      </c>
      <c r="G79" s="96" t="s">
        <v>221</v>
      </c>
      <c r="H79" s="135">
        <v>0</v>
      </c>
      <c r="I79" s="159">
        <v>0</v>
      </c>
    </row>
    <row r="80" spans="1:9" s="28" customFormat="1" ht="34.5" customHeight="1">
      <c r="A80" s="16" t="s">
        <v>64</v>
      </c>
      <c r="B80" s="14" t="s">
        <v>45</v>
      </c>
      <c r="C80" s="100">
        <v>805</v>
      </c>
      <c r="D80" s="100" t="s">
        <v>19</v>
      </c>
      <c r="E80" s="92" t="s">
        <v>19</v>
      </c>
      <c r="F80" s="90">
        <f>0-C80</f>
        <v>-805</v>
      </c>
      <c r="G80" s="139">
        <f>F80/C80</f>
        <v>-1</v>
      </c>
      <c r="H80" s="135">
        <v>0</v>
      </c>
      <c r="I80" s="159">
        <v>0</v>
      </c>
    </row>
    <row r="81" spans="1:9" s="28" customFormat="1" ht="34.5" customHeight="1">
      <c r="A81" s="11">
        <v>8</v>
      </c>
      <c r="B81" s="25" t="s">
        <v>87</v>
      </c>
      <c r="C81" s="108"/>
      <c r="D81" s="108"/>
      <c r="E81" s="109"/>
      <c r="F81" s="113"/>
      <c r="G81" s="114"/>
      <c r="H81" s="113"/>
      <c r="I81" s="114"/>
    </row>
    <row r="82" spans="1:9" s="28" customFormat="1" ht="39" customHeight="1">
      <c r="A82" s="5">
        <v>8.1</v>
      </c>
      <c r="B82" s="14" t="s">
        <v>65</v>
      </c>
      <c r="C82" s="69" t="s">
        <v>96</v>
      </c>
      <c r="D82" s="69" t="s">
        <v>175</v>
      </c>
      <c r="E82" s="50" t="s">
        <v>175</v>
      </c>
      <c r="F82" s="169">
        <v>0</v>
      </c>
      <c r="G82" s="164">
        <v>0</v>
      </c>
      <c r="H82" s="135">
        <v>0</v>
      </c>
      <c r="I82" s="159">
        <v>0</v>
      </c>
    </row>
    <row r="83" spans="1:9" s="28" customFormat="1" ht="34.5" customHeight="1">
      <c r="A83" s="5">
        <v>8.2</v>
      </c>
      <c r="B83" s="15" t="s">
        <v>66</v>
      </c>
      <c r="C83" s="70" t="s">
        <v>140</v>
      </c>
      <c r="D83" s="70" t="s">
        <v>162</v>
      </c>
      <c r="E83" s="71" t="s">
        <v>162</v>
      </c>
      <c r="F83" s="69">
        <f>994.04-950</f>
        <v>44.039999999999964</v>
      </c>
      <c r="G83" s="161">
        <f>F83/950</f>
        <v>0.04635789473684207</v>
      </c>
      <c r="H83" s="135">
        <v>0</v>
      </c>
      <c r="I83" s="159">
        <v>0</v>
      </c>
    </row>
    <row r="84" spans="1:9" s="28" customFormat="1" ht="34.5" customHeight="1">
      <c r="A84" s="5">
        <v>8.3</v>
      </c>
      <c r="B84" s="6" t="s">
        <v>76</v>
      </c>
      <c r="C84" s="106"/>
      <c r="D84" s="106"/>
      <c r="E84" s="107"/>
      <c r="F84" s="107"/>
      <c r="G84" s="124"/>
      <c r="H84" s="107"/>
      <c r="I84" s="124"/>
    </row>
    <row r="85" spans="1:9" s="27" customFormat="1" ht="44.25" customHeight="1">
      <c r="A85" s="16" t="s">
        <v>73</v>
      </c>
      <c r="B85" s="14" t="s">
        <v>79</v>
      </c>
      <c r="C85" s="69">
        <v>385</v>
      </c>
      <c r="D85" s="69" t="s">
        <v>163</v>
      </c>
      <c r="E85" s="50" t="s">
        <v>163</v>
      </c>
      <c r="F85" s="69" t="s">
        <v>173</v>
      </c>
      <c r="G85" s="69" t="s">
        <v>172</v>
      </c>
      <c r="H85" s="135">
        <v>0</v>
      </c>
      <c r="I85" s="159">
        <v>0</v>
      </c>
    </row>
    <row r="86" spans="1:9" s="27" customFormat="1" ht="42.75" customHeight="1">
      <c r="A86" s="16" t="s">
        <v>74</v>
      </c>
      <c r="B86" s="14" t="s">
        <v>80</v>
      </c>
      <c r="C86" s="100">
        <v>1385</v>
      </c>
      <c r="D86" s="100" t="s">
        <v>164</v>
      </c>
      <c r="E86" s="50" t="s">
        <v>164</v>
      </c>
      <c r="F86" s="69" t="s">
        <v>174</v>
      </c>
      <c r="G86" s="69" t="s">
        <v>172</v>
      </c>
      <c r="H86" s="135">
        <v>0</v>
      </c>
      <c r="I86" s="159">
        <v>0</v>
      </c>
    </row>
    <row r="87" spans="1:9" s="28" customFormat="1" ht="34.5" customHeight="1">
      <c r="A87" s="5">
        <v>8.4</v>
      </c>
      <c r="B87" s="15" t="s">
        <v>67</v>
      </c>
      <c r="C87" s="70">
        <v>255</v>
      </c>
      <c r="D87" s="70">
        <v>266.81</v>
      </c>
      <c r="E87" s="71">
        <v>266.81</v>
      </c>
      <c r="F87" s="69">
        <f>D87-C87</f>
        <v>11.810000000000002</v>
      </c>
      <c r="G87" s="161">
        <f>F87/C87</f>
        <v>0.046313725490196085</v>
      </c>
      <c r="H87" s="135">
        <v>0</v>
      </c>
      <c r="I87" s="159">
        <v>0</v>
      </c>
    </row>
    <row r="88" spans="1:9" s="28" customFormat="1" ht="34.5" customHeight="1">
      <c r="A88" s="5">
        <v>8.5</v>
      </c>
      <c r="B88" s="15" t="s">
        <v>68</v>
      </c>
      <c r="C88" s="70" t="s">
        <v>149</v>
      </c>
      <c r="D88" s="70" t="s">
        <v>186</v>
      </c>
      <c r="E88" s="71" t="s">
        <v>197</v>
      </c>
      <c r="F88" s="69" t="s">
        <v>222</v>
      </c>
      <c r="G88" s="161" t="s">
        <v>199</v>
      </c>
      <c r="H88" s="135">
        <v>0</v>
      </c>
      <c r="I88" s="159">
        <v>0</v>
      </c>
    </row>
    <row r="89" spans="1:9" s="28" customFormat="1" ht="34.5" customHeight="1">
      <c r="A89" s="5">
        <v>8.6</v>
      </c>
      <c r="B89" s="19" t="s">
        <v>69</v>
      </c>
      <c r="C89" s="69">
        <v>1500</v>
      </c>
      <c r="D89" s="69">
        <v>2862.66</v>
      </c>
      <c r="E89" s="50">
        <v>2862.66</v>
      </c>
      <c r="F89" s="69">
        <f>D89-C89</f>
        <v>1362.6599999999999</v>
      </c>
      <c r="G89" s="161">
        <f>F89/C89</f>
        <v>0.9084399999999999</v>
      </c>
      <c r="H89" s="135">
        <v>0</v>
      </c>
      <c r="I89" s="159">
        <v>0</v>
      </c>
    </row>
    <row r="90" spans="1:9" s="28" customFormat="1" ht="34.5" customHeight="1">
      <c r="A90" s="16">
        <v>8.7</v>
      </c>
      <c r="B90" s="80" t="s">
        <v>95</v>
      </c>
      <c r="C90" s="108"/>
      <c r="D90" s="108"/>
      <c r="E90" s="109"/>
      <c r="F90" s="108"/>
      <c r="G90" s="170"/>
      <c r="H90" s="109"/>
      <c r="I90" s="110"/>
    </row>
    <row r="91" spans="1:9" s="28" customFormat="1" ht="34.5" customHeight="1">
      <c r="A91" s="16" t="s">
        <v>93</v>
      </c>
      <c r="B91" s="14" t="s">
        <v>100</v>
      </c>
      <c r="C91" s="69">
        <v>385</v>
      </c>
      <c r="D91" s="69">
        <v>402.85</v>
      </c>
      <c r="E91" s="50">
        <v>402.85</v>
      </c>
      <c r="F91" s="69">
        <f>D91-C91</f>
        <v>17.850000000000023</v>
      </c>
      <c r="G91" s="161">
        <f>F91/C91</f>
        <v>0.04636363636363642</v>
      </c>
      <c r="H91" s="135">
        <v>0</v>
      </c>
      <c r="I91" s="159">
        <v>0</v>
      </c>
    </row>
    <row r="92" spans="1:9" s="27" customFormat="1" ht="35.25" customHeight="1">
      <c r="A92" s="16" t="s">
        <v>94</v>
      </c>
      <c r="B92" s="14" t="s">
        <v>101</v>
      </c>
      <c r="C92" s="69">
        <v>385</v>
      </c>
      <c r="D92" s="69">
        <v>402.85</v>
      </c>
      <c r="E92" s="50">
        <v>402.85</v>
      </c>
      <c r="F92" s="65">
        <f>D92-C92</f>
        <v>17.850000000000023</v>
      </c>
      <c r="G92" s="164">
        <f>F92/C92</f>
        <v>0.04636363636363642</v>
      </c>
      <c r="H92" s="135">
        <v>0</v>
      </c>
      <c r="I92" s="159">
        <v>0</v>
      </c>
    </row>
    <row r="93" spans="1:9" s="27" customFormat="1" ht="39" customHeight="1">
      <c r="A93" s="16">
        <v>8.8</v>
      </c>
      <c r="B93" s="15" t="s">
        <v>70</v>
      </c>
      <c r="C93" s="70" t="s">
        <v>153</v>
      </c>
      <c r="D93" s="70" t="s">
        <v>176</v>
      </c>
      <c r="E93" s="71" t="s">
        <v>176</v>
      </c>
      <c r="F93" s="69">
        <f>1883.42-1800</f>
        <v>83.42000000000007</v>
      </c>
      <c r="G93" s="161">
        <f>F93/1800</f>
        <v>0.04634444444444449</v>
      </c>
      <c r="H93" s="135">
        <v>0</v>
      </c>
      <c r="I93" s="159">
        <v>0</v>
      </c>
    </row>
    <row r="94" spans="1:9" s="28" customFormat="1" ht="33.75" customHeight="1">
      <c r="A94" s="26">
        <v>8.11</v>
      </c>
      <c r="B94" s="6" t="s">
        <v>118</v>
      </c>
      <c r="C94" s="108"/>
      <c r="D94" s="108"/>
      <c r="E94" s="109"/>
      <c r="F94" s="171"/>
      <c r="G94" s="170"/>
      <c r="H94" s="160"/>
      <c r="I94" s="110"/>
    </row>
    <row r="95" spans="1:9" s="28" customFormat="1" ht="24.75" customHeight="1">
      <c r="A95" s="5" t="s">
        <v>134</v>
      </c>
      <c r="B95" s="15" t="s">
        <v>119</v>
      </c>
      <c r="C95" s="100" t="s">
        <v>19</v>
      </c>
      <c r="D95" s="100" t="s">
        <v>19</v>
      </c>
      <c r="E95" s="92" t="s">
        <v>19</v>
      </c>
      <c r="F95" s="172">
        <v>0</v>
      </c>
      <c r="G95" s="173">
        <v>0</v>
      </c>
      <c r="H95" s="135">
        <v>0</v>
      </c>
      <c r="I95" s="159">
        <v>0</v>
      </c>
    </row>
    <row r="96" spans="1:9" s="28" customFormat="1" ht="30" customHeight="1">
      <c r="A96" s="5" t="s">
        <v>135</v>
      </c>
      <c r="B96" s="94" t="s">
        <v>120</v>
      </c>
      <c r="C96" s="70" t="s">
        <v>19</v>
      </c>
      <c r="D96" s="70" t="s">
        <v>19</v>
      </c>
      <c r="E96" s="71" t="s">
        <v>19</v>
      </c>
      <c r="F96" s="172">
        <v>0</v>
      </c>
      <c r="G96" s="173">
        <v>0</v>
      </c>
      <c r="H96" s="135">
        <v>0</v>
      </c>
      <c r="I96" s="159">
        <v>0</v>
      </c>
    </row>
    <row r="97" spans="1:10" s="28" customFormat="1" ht="17.25">
      <c r="A97" s="35"/>
      <c r="B97" s="36"/>
      <c r="C97" s="37"/>
      <c r="D97" s="37"/>
      <c r="E97" s="37"/>
      <c r="F97" s="87"/>
      <c r="G97" s="87"/>
      <c r="H97" s="146"/>
      <c r="I97" s="146"/>
      <c r="J97" s="145"/>
    </row>
    <row r="98" spans="1:10" s="28" customFormat="1" ht="18" customHeight="1">
      <c r="A98" s="98" t="s">
        <v>103</v>
      </c>
      <c r="B98" s="98"/>
      <c r="C98" s="98"/>
      <c r="D98" s="98"/>
      <c r="E98" s="98"/>
      <c r="F98" s="33"/>
      <c r="G98" s="33"/>
      <c r="H98" s="147"/>
      <c r="I98" s="147"/>
      <c r="J98" s="145"/>
    </row>
    <row r="99" spans="1:10" s="28" customFormat="1" ht="21">
      <c r="A99" s="82" t="s">
        <v>97</v>
      </c>
      <c r="B99" s="31"/>
      <c r="C99" s="31"/>
      <c r="D99" s="31"/>
      <c r="E99" s="31"/>
      <c r="F99" s="33"/>
      <c r="G99" s="33"/>
      <c r="H99" s="148"/>
      <c r="I99" s="149"/>
      <c r="J99" s="145"/>
    </row>
    <row r="100" spans="1:10" s="28" customFormat="1" ht="20.25">
      <c r="A100" s="32" t="s">
        <v>77</v>
      </c>
      <c r="B100" s="75" t="s">
        <v>104</v>
      </c>
      <c r="C100" s="75"/>
      <c r="D100" s="75"/>
      <c r="E100" s="75"/>
      <c r="F100" s="33"/>
      <c r="G100" s="33"/>
      <c r="H100" s="150"/>
      <c r="I100" s="151"/>
      <c r="J100" s="145"/>
    </row>
    <row r="101" spans="1:10" s="28" customFormat="1" ht="20.25">
      <c r="A101" s="34" t="s">
        <v>78</v>
      </c>
      <c r="B101" s="77" t="s">
        <v>105</v>
      </c>
      <c r="C101" s="75"/>
      <c r="D101" s="75"/>
      <c r="E101" s="75"/>
      <c r="F101" s="33"/>
      <c r="G101" s="33"/>
      <c r="H101" s="152"/>
      <c r="I101" s="153"/>
      <c r="J101" s="145"/>
    </row>
    <row r="102" spans="1:10" s="28" customFormat="1" ht="20.25" customHeight="1">
      <c r="A102" s="34" t="s">
        <v>88</v>
      </c>
      <c r="B102" s="78" t="s">
        <v>108</v>
      </c>
      <c r="C102" s="76"/>
      <c r="D102" s="76"/>
      <c r="E102" s="76"/>
      <c r="F102" s="33"/>
      <c r="G102" s="33"/>
      <c r="H102" s="152"/>
      <c r="I102" s="153"/>
      <c r="J102" s="145"/>
    </row>
    <row r="103" spans="1:10" s="28" customFormat="1" ht="20.25">
      <c r="A103" s="34" t="s">
        <v>99</v>
      </c>
      <c r="B103" s="79" t="s">
        <v>109</v>
      </c>
      <c r="C103" s="76"/>
      <c r="D103" s="76"/>
      <c r="E103" s="76"/>
      <c r="F103" s="33"/>
      <c r="G103" s="33"/>
      <c r="H103" s="152"/>
      <c r="I103" s="153"/>
      <c r="J103" s="145"/>
    </row>
    <row r="104" spans="1:10" s="28" customFormat="1" ht="20.25">
      <c r="A104" s="34"/>
      <c r="B104" s="79"/>
      <c r="C104" s="33"/>
      <c r="D104" s="33"/>
      <c r="E104" s="33"/>
      <c r="F104" s="33"/>
      <c r="G104" s="33"/>
      <c r="H104" s="154"/>
      <c r="I104" s="155"/>
      <c r="J104" s="145"/>
    </row>
    <row r="105" spans="1:10" s="28" customFormat="1" ht="20.25">
      <c r="A105" s="33"/>
      <c r="B105" s="97"/>
      <c r="C105" s="33"/>
      <c r="D105" s="33"/>
      <c r="E105" s="33"/>
      <c r="F105" s="33"/>
      <c r="G105" s="33"/>
      <c r="H105" s="152"/>
      <c r="I105" s="153"/>
      <c r="J105" s="145"/>
    </row>
    <row r="106" spans="1:10" s="28" customFormat="1" ht="17.25">
      <c r="A106" s="33"/>
      <c r="B106" s="84"/>
      <c r="C106" s="33"/>
      <c r="D106" s="33"/>
      <c r="E106" s="33"/>
      <c r="F106" s="33"/>
      <c r="G106" s="33"/>
      <c r="H106" s="154"/>
      <c r="I106" s="155"/>
      <c r="J106" s="145"/>
    </row>
    <row r="107" spans="1:9" s="28" customFormat="1" ht="17.25">
      <c r="A107" s="33"/>
      <c r="B107" s="84"/>
      <c r="C107" s="33"/>
      <c r="D107" s="33"/>
      <c r="E107" s="33"/>
      <c r="F107" s="33"/>
      <c r="G107" s="33"/>
      <c r="H107" s="33"/>
      <c r="I107" s="33"/>
    </row>
    <row r="108" spans="1:9" s="28" customFormat="1" ht="17.25">
      <c r="A108" s="30"/>
      <c r="B108" s="83"/>
      <c r="C108" s="88"/>
      <c r="D108" s="88"/>
      <c r="E108" s="88"/>
      <c r="F108" s="88"/>
      <c r="G108" s="33"/>
      <c r="H108" s="33"/>
      <c r="I108" s="33"/>
    </row>
    <row r="109" spans="2:9" s="28" customFormat="1" ht="17.25">
      <c r="B109" s="29"/>
      <c r="G109" s="30"/>
      <c r="H109" s="30"/>
      <c r="I109" s="30"/>
    </row>
    <row r="110" s="28" customFormat="1" ht="17.25">
      <c r="B110" s="29"/>
    </row>
    <row r="111" s="28" customFormat="1" ht="17.25">
      <c r="B111" s="29"/>
    </row>
    <row r="112" s="28" customFormat="1" ht="17.25">
      <c r="B112" s="29"/>
    </row>
    <row r="113" s="28" customFormat="1" ht="17.25">
      <c r="B113" s="29"/>
    </row>
    <row r="114" s="28" customFormat="1" ht="17.25">
      <c r="B114" s="29"/>
    </row>
    <row r="115" s="28" customFormat="1" ht="17.25">
      <c r="B115" s="29"/>
    </row>
    <row r="116" s="28" customFormat="1" ht="17.25">
      <c r="B116" s="29"/>
    </row>
    <row r="117" s="28" customFormat="1" ht="17.25">
      <c r="B117" s="29"/>
    </row>
    <row r="118" s="28" customFormat="1" ht="17.25">
      <c r="B118" s="29"/>
    </row>
    <row r="119" s="28" customFormat="1" ht="17.25">
      <c r="B119" s="29"/>
    </row>
    <row r="120" s="28" customFormat="1" ht="17.25">
      <c r="B120" s="29"/>
    </row>
    <row r="121" s="28" customFormat="1" ht="17.25">
      <c r="B121" s="29"/>
    </row>
    <row r="122" s="28" customFormat="1" ht="17.25">
      <c r="B122" s="29"/>
    </row>
    <row r="123" s="28" customFormat="1" ht="17.25">
      <c r="B123" s="29"/>
    </row>
    <row r="124" s="28" customFormat="1" ht="17.25">
      <c r="B124" s="29"/>
    </row>
    <row r="125" s="28" customFormat="1" ht="17.25">
      <c r="B125" s="29"/>
    </row>
    <row r="126" s="28" customFormat="1" ht="17.25">
      <c r="B126" s="29"/>
    </row>
    <row r="127" s="28" customFormat="1" ht="17.25">
      <c r="B127" s="29"/>
    </row>
    <row r="128" s="28" customFormat="1" ht="17.25">
      <c r="B128" s="29"/>
    </row>
    <row r="129" s="28" customFormat="1" ht="17.25">
      <c r="B129" s="29"/>
    </row>
    <row r="130" s="28" customFormat="1" ht="17.25">
      <c r="B130" s="29"/>
    </row>
    <row r="131" s="28" customFormat="1" ht="17.25">
      <c r="B131" s="29"/>
    </row>
    <row r="132" s="28" customFormat="1" ht="17.25">
      <c r="B132" s="29"/>
    </row>
    <row r="133" s="28" customFormat="1" ht="17.25">
      <c r="B133" s="29"/>
    </row>
    <row r="134" s="28" customFormat="1" ht="17.25">
      <c r="B134" s="29"/>
    </row>
    <row r="135" s="28" customFormat="1" ht="17.25">
      <c r="B135" s="29"/>
    </row>
    <row r="136" s="28" customFormat="1" ht="17.25">
      <c r="B136" s="29"/>
    </row>
    <row r="137" s="28" customFormat="1" ht="17.25">
      <c r="B137" s="29"/>
    </row>
    <row r="138" s="28" customFormat="1" ht="17.25">
      <c r="B138" s="29"/>
    </row>
    <row r="139" s="28" customFormat="1" ht="17.25">
      <c r="B139" s="29"/>
    </row>
    <row r="140" s="28" customFormat="1" ht="17.25">
      <c r="B140" s="29"/>
    </row>
    <row r="141" s="28" customFormat="1" ht="17.25">
      <c r="B141" s="29"/>
    </row>
    <row r="142" s="28" customFormat="1" ht="17.25">
      <c r="B142" s="29"/>
    </row>
    <row r="143" s="28" customFormat="1" ht="17.25">
      <c r="B143" s="29"/>
    </row>
    <row r="144" s="28" customFormat="1" ht="17.25">
      <c r="B144" s="29"/>
    </row>
    <row r="145" s="28" customFormat="1" ht="17.25">
      <c r="B145" s="29"/>
    </row>
    <row r="146" s="28" customFormat="1" ht="17.25">
      <c r="B146" s="29"/>
    </row>
    <row r="147" s="28" customFormat="1" ht="17.25">
      <c r="B147" s="29"/>
    </row>
    <row r="148" s="28" customFormat="1" ht="17.25">
      <c r="B148" s="29"/>
    </row>
    <row r="149" s="28" customFormat="1" ht="17.25">
      <c r="B149" s="29"/>
    </row>
    <row r="150" s="28" customFormat="1" ht="17.25">
      <c r="B150" s="29"/>
    </row>
    <row r="151" s="28" customFormat="1" ht="17.25">
      <c r="B151" s="29"/>
    </row>
    <row r="152" s="28" customFormat="1" ht="17.25">
      <c r="B152" s="29"/>
    </row>
    <row r="153" s="28" customFormat="1" ht="17.25">
      <c r="B153" s="29"/>
    </row>
    <row r="154" s="28" customFormat="1" ht="17.25">
      <c r="B154" s="29"/>
    </row>
    <row r="155" s="28" customFormat="1" ht="17.25">
      <c r="B155" s="29"/>
    </row>
    <row r="156" s="28" customFormat="1" ht="17.25">
      <c r="B156" s="29"/>
    </row>
    <row r="157" s="28" customFormat="1" ht="17.25">
      <c r="B157" s="29"/>
    </row>
    <row r="158" s="28" customFormat="1" ht="17.25">
      <c r="B158" s="29"/>
    </row>
    <row r="159" s="28" customFormat="1" ht="17.25">
      <c r="B159" s="29"/>
    </row>
    <row r="160" s="28" customFormat="1" ht="17.25">
      <c r="B160" s="29"/>
    </row>
    <row r="161" s="28" customFormat="1" ht="17.25">
      <c r="B161" s="29"/>
    </row>
    <row r="162" s="28" customFormat="1" ht="17.25">
      <c r="B162" s="29"/>
    </row>
    <row r="163" s="28" customFormat="1" ht="17.25">
      <c r="B163" s="29"/>
    </row>
    <row r="164" s="28" customFormat="1" ht="17.25">
      <c r="B164" s="29"/>
    </row>
    <row r="165" s="28" customFormat="1" ht="17.25">
      <c r="B165" s="29"/>
    </row>
    <row r="166" s="28" customFormat="1" ht="17.25">
      <c r="B166" s="29"/>
    </row>
    <row r="167" s="28" customFormat="1" ht="17.25">
      <c r="B167" s="29"/>
    </row>
    <row r="168" s="28" customFormat="1" ht="17.25">
      <c r="B168" s="29"/>
    </row>
    <row r="169" s="28" customFormat="1" ht="17.25">
      <c r="B169" s="29"/>
    </row>
    <row r="170" s="28" customFormat="1" ht="17.25">
      <c r="B170" s="29"/>
    </row>
    <row r="171" s="28" customFormat="1" ht="17.25">
      <c r="B171" s="29"/>
    </row>
    <row r="172" s="28" customFormat="1" ht="17.25">
      <c r="B172" s="29"/>
    </row>
    <row r="173" s="28" customFormat="1" ht="17.25">
      <c r="B173" s="29"/>
    </row>
    <row r="174" s="28" customFormat="1" ht="17.25">
      <c r="B174" s="29"/>
    </row>
    <row r="175" s="28" customFormat="1" ht="17.25">
      <c r="B175" s="29"/>
    </row>
    <row r="176" s="28" customFormat="1" ht="17.25">
      <c r="B176" s="29"/>
    </row>
    <row r="177" s="28" customFormat="1" ht="17.25">
      <c r="B177" s="29"/>
    </row>
    <row r="178" s="28" customFormat="1" ht="17.25">
      <c r="B178" s="29"/>
    </row>
    <row r="179" s="28" customFormat="1" ht="17.25">
      <c r="B179" s="29"/>
    </row>
    <row r="180" s="28" customFormat="1" ht="17.25">
      <c r="B180" s="29"/>
    </row>
    <row r="181" s="28" customFormat="1" ht="17.25">
      <c r="B181" s="29"/>
    </row>
    <row r="182" s="28" customFormat="1" ht="17.25">
      <c r="B182" s="29"/>
    </row>
    <row r="183" s="28" customFormat="1" ht="17.25">
      <c r="B183" s="29"/>
    </row>
    <row r="184" s="28" customFormat="1" ht="17.25">
      <c r="B184" s="29"/>
    </row>
    <row r="185" s="28" customFormat="1" ht="17.25">
      <c r="B185" s="29"/>
    </row>
    <row r="186" s="28" customFormat="1" ht="17.25">
      <c r="B186" s="29"/>
    </row>
    <row r="187" s="28" customFormat="1" ht="17.25">
      <c r="B187" s="29"/>
    </row>
    <row r="188" s="28" customFormat="1" ht="17.25">
      <c r="B188" s="29"/>
    </row>
    <row r="189" s="28" customFormat="1" ht="17.25">
      <c r="B189" s="29"/>
    </row>
    <row r="190" s="28" customFormat="1" ht="17.25">
      <c r="B190" s="29"/>
    </row>
    <row r="191" s="28" customFormat="1" ht="17.25">
      <c r="B191" s="29"/>
    </row>
    <row r="192" s="28" customFormat="1" ht="17.25">
      <c r="B192" s="29"/>
    </row>
    <row r="193" s="28" customFormat="1" ht="17.25">
      <c r="B193" s="29"/>
    </row>
    <row r="194" s="28" customFormat="1" ht="17.25">
      <c r="B194" s="29"/>
    </row>
    <row r="195" s="28" customFormat="1" ht="17.25">
      <c r="B195" s="29"/>
    </row>
    <row r="196" s="28" customFormat="1" ht="17.25">
      <c r="B196" s="29"/>
    </row>
    <row r="197" s="28" customFormat="1" ht="17.25">
      <c r="B197" s="29"/>
    </row>
    <row r="198" s="28" customFormat="1" ht="17.25">
      <c r="B198" s="29"/>
    </row>
    <row r="199" s="28" customFormat="1" ht="17.25">
      <c r="B199" s="29"/>
    </row>
    <row r="200" s="28" customFormat="1" ht="17.25">
      <c r="B200" s="29"/>
    </row>
    <row r="201" s="28" customFormat="1" ht="17.25">
      <c r="B201" s="29"/>
    </row>
    <row r="202" s="28" customFormat="1" ht="17.25">
      <c r="B202" s="29"/>
    </row>
    <row r="203" s="28" customFormat="1" ht="17.25">
      <c r="B203" s="29"/>
    </row>
    <row r="204" s="28" customFormat="1" ht="17.25">
      <c r="B204" s="29"/>
    </row>
    <row r="205" s="28" customFormat="1" ht="17.25">
      <c r="B205" s="29"/>
    </row>
    <row r="206" s="28" customFormat="1" ht="17.25">
      <c r="B206" s="29"/>
    </row>
    <row r="207" s="28" customFormat="1" ht="17.25">
      <c r="B207" s="29"/>
    </row>
    <row r="208" s="28" customFormat="1" ht="17.25">
      <c r="B208" s="29"/>
    </row>
    <row r="209" s="28" customFormat="1" ht="17.25">
      <c r="B209" s="29"/>
    </row>
    <row r="210" s="28" customFormat="1" ht="17.25">
      <c r="B210" s="29"/>
    </row>
    <row r="211" s="28" customFormat="1" ht="17.25">
      <c r="B211" s="29"/>
    </row>
    <row r="212" s="28" customFormat="1" ht="17.25">
      <c r="B212" s="29"/>
    </row>
    <row r="213" s="28" customFormat="1" ht="17.25">
      <c r="B213" s="29"/>
    </row>
    <row r="214" s="28" customFormat="1" ht="17.25">
      <c r="B214" s="29"/>
    </row>
    <row r="215" s="28" customFormat="1" ht="17.25">
      <c r="B215" s="29"/>
    </row>
    <row r="216" s="28" customFormat="1" ht="17.25">
      <c r="B216" s="29"/>
    </row>
    <row r="217" s="28" customFormat="1" ht="17.25">
      <c r="B217" s="29"/>
    </row>
    <row r="218" s="28" customFormat="1" ht="17.25">
      <c r="B218" s="29"/>
    </row>
    <row r="219" s="28" customFormat="1" ht="17.25">
      <c r="B219" s="29"/>
    </row>
    <row r="220" s="28" customFormat="1" ht="17.25">
      <c r="B220" s="29"/>
    </row>
    <row r="221" s="28" customFormat="1" ht="17.25">
      <c r="B221" s="29"/>
    </row>
    <row r="222" s="28" customFormat="1" ht="17.25">
      <c r="B222" s="29"/>
    </row>
    <row r="223" s="28" customFormat="1" ht="17.25">
      <c r="B223" s="29"/>
    </row>
    <row r="224" s="28" customFormat="1" ht="17.25">
      <c r="B224" s="29"/>
    </row>
    <row r="225" s="28" customFormat="1" ht="17.25">
      <c r="B225" s="29"/>
    </row>
    <row r="226" s="28" customFormat="1" ht="17.25">
      <c r="B226" s="29"/>
    </row>
    <row r="227" s="28" customFormat="1" ht="17.25">
      <c r="B227" s="29"/>
    </row>
    <row r="228" s="28" customFormat="1" ht="17.25">
      <c r="B228" s="29"/>
    </row>
    <row r="229" s="28" customFormat="1" ht="17.25">
      <c r="B229" s="29"/>
    </row>
    <row r="230" s="28" customFormat="1" ht="17.25">
      <c r="B230" s="29"/>
    </row>
    <row r="231" s="28" customFormat="1" ht="17.25">
      <c r="B231" s="29"/>
    </row>
    <row r="232" s="28" customFormat="1" ht="17.25">
      <c r="B232" s="29"/>
    </row>
    <row r="233" s="28" customFormat="1" ht="17.25">
      <c r="B233" s="29"/>
    </row>
    <row r="234" s="28" customFormat="1" ht="17.25">
      <c r="B234" s="29"/>
    </row>
    <row r="235" s="28" customFormat="1" ht="17.25">
      <c r="B235" s="29"/>
    </row>
    <row r="236" s="28" customFormat="1" ht="17.25">
      <c r="B236" s="29"/>
    </row>
    <row r="237" s="28" customFormat="1" ht="17.25">
      <c r="B237" s="29"/>
    </row>
    <row r="238" s="28" customFormat="1" ht="17.25">
      <c r="B238" s="29"/>
    </row>
    <row r="239" s="28" customFormat="1" ht="17.25">
      <c r="B239" s="29"/>
    </row>
    <row r="240" s="28" customFormat="1" ht="17.25">
      <c r="B240" s="29"/>
    </row>
    <row r="241" s="28" customFormat="1" ht="17.25">
      <c r="B241" s="29"/>
    </row>
    <row r="242" s="28" customFormat="1" ht="17.25">
      <c r="B242" s="29"/>
    </row>
    <row r="243" s="28" customFormat="1" ht="17.25">
      <c r="B243" s="29"/>
    </row>
    <row r="244" s="28" customFormat="1" ht="17.25">
      <c r="B244" s="29"/>
    </row>
    <row r="245" s="28" customFormat="1" ht="17.25">
      <c r="B245" s="29"/>
    </row>
    <row r="246" s="28" customFormat="1" ht="17.25">
      <c r="B246" s="29"/>
    </row>
    <row r="247" s="28" customFormat="1" ht="17.25">
      <c r="B247" s="29"/>
    </row>
    <row r="248" s="28" customFormat="1" ht="17.25">
      <c r="B248" s="29"/>
    </row>
    <row r="249" s="28" customFormat="1" ht="17.25">
      <c r="B249" s="29"/>
    </row>
    <row r="250" s="28" customFormat="1" ht="17.25">
      <c r="B250" s="29"/>
    </row>
    <row r="251" s="28" customFormat="1" ht="17.25">
      <c r="B251" s="29"/>
    </row>
    <row r="252" s="28" customFormat="1" ht="17.25">
      <c r="B252" s="29"/>
    </row>
    <row r="253" s="28" customFormat="1" ht="17.25">
      <c r="B253" s="29"/>
    </row>
    <row r="254" s="28" customFormat="1" ht="17.25">
      <c r="B254" s="29"/>
    </row>
    <row r="255" s="28" customFormat="1" ht="17.25">
      <c r="B255" s="29"/>
    </row>
    <row r="256" s="28" customFormat="1" ht="17.25">
      <c r="B256" s="29"/>
    </row>
    <row r="257" s="28" customFormat="1" ht="17.25">
      <c r="B257" s="29"/>
    </row>
    <row r="258" s="28" customFormat="1" ht="17.25">
      <c r="B258" s="29"/>
    </row>
    <row r="259" s="28" customFormat="1" ht="17.25">
      <c r="B259" s="29"/>
    </row>
    <row r="260" s="28" customFormat="1" ht="17.25">
      <c r="B260" s="29"/>
    </row>
    <row r="261" s="28" customFormat="1" ht="17.25">
      <c r="B261" s="29"/>
    </row>
    <row r="262" s="28" customFormat="1" ht="17.25">
      <c r="B262" s="29"/>
    </row>
    <row r="263" s="28" customFormat="1" ht="17.25">
      <c r="B263" s="29"/>
    </row>
    <row r="264" s="28" customFormat="1" ht="17.25">
      <c r="B264" s="29"/>
    </row>
    <row r="265" s="28" customFormat="1" ht="17.25">
      <c r="B265" s="29"/>
    </row>
    <row r="266" s="28" customFormat="1" ht="17.25">
      <c r="B266" s="29"/>
    </row>
    <row r="267" s="28" customFormat="1" ht="17.25">
      <c r="B267" s="29"/>
    </row>
    <row r="268" s="28" customFormat="1" ht="17.25">
      <c r="B268" s="29"/>
    </row>
    <row r="269" s="28" customFormat="1" ht="17.25">
      <c r="B269" s="29"/>
    </row>
    <row r="270" s="28" customFormat="1" ht="17.25">
      <c r="B270" s="29"/>
    </row>
    <row r="271" s="28" customFormat="1" ht="17.25">
      <c r="B271" s="29"/>
    </row>
    <row r="272" s="28" customFormat="1" ht="17.25">
      <c r="B272" s="29"/>
    </row>
    <row r="273" s="28" customFormat="1" ht="17.25">
      <c r="B273" s="29"/>
    </row>
    <row r="274" s="28" customFormat="1" ht="17.25">
      <c r="B274" s="29"/>
    </row>
    <row r="275" s="28" customFormat="1" ht="17.25">
      <c r="B275" s="29"/>
    </row>
    <row r="276" s="28" customFormat="1" ht="17.25">
      <c r="B276" s="29"/>
    </row>
    <row r="277" s="28" customFormat="1" ht="17.25">
      <c r="B277" s="29"/>
    </row>
    <row r="278" s="28" customFormat="1" ht="17.25">
      <c r="B278" s="29"/>
    </row>
    <row r="279" s="28" customFormat="1" ht="17.25">
      <c r="B279" s="29"/>
    </row>
    <row r="280" s="28" customFormat="1" ht="17.25">
      <c r="B280" s="29"/>
    </row>
    <row r="281" s="28" customFormat="1" ht="17.25">
      <c r="B281" s="29"/>
    </row>
    <row r="282" s="28" customFormat="1" ht="17.25">
      <c r="B282" s="29"/>
    </row>
    <row r="283" s="28" customFormat="1" ht="17.25">
      <c r="B283" s="29"/>
    </row>
    <row r="284" s="28" customFormat="1" ht="17.25">
      <c r="B284" s="29"/>
    </row>
    <row r="285" s="28" customFormat="1" ht="17.25">
      <c r="B285" s="29"/>
    </row>
    <row r="286" s="28" customFormat="1" ht="17.25">
      <c r="B286" s="29"/>
    </row>
    <row r="287" s="28" customFormat="1" ht="17.25">
      <c r="B287" s="29"/>
    </row>
    <row r="288" s="28" customFormat="1" ht="17.25">
      <c r="B288" s="29"/>
    </row>
    <row r="289" s="28" customFormat="1" ht="17.25">
      <c r="B289" s="29"/>
    </row>
    <row r="290" s="28" customFormat="1" ht="17.25">
      <c r="B290" s="29"/>
    </row>
    <row r="291" s="28" customFormat="1" ht="17.25">
      <c r="B291" s="29"/>
    </row>
    <row r="292" s="28" customFormat="1" ht="17.25">
      <c r="B292" s="29"/>
    </row>
    <row r="293" s="28" customFormat="1" ht="17.25">
      <c r="B293" s="29"/>
    </row>
    <row r="294" s="28" customFormat="1" ht="17.25">
      <c r="B294" s="29"/>
    </row>
    <row r="295" s="28" customFormat="1" ht="17.25">
      <c r="B295" s="29"/>
    </row>
    <row r="296" s="28" customFormat="1" ht="17.25">
      <c r="B296" s="29"/>
    </row>
    <row r="297" s="28" customFormat="1" ht="17.25">
      <c r="B297" s="29"/>
    </row>
    <row r="298" s="28" customFormat="1" ht="17.25">
      <c r="B298" s="29"/>
    </row>
    <row r="299" s="28" customFormat="1" ht="17.25">
      <c r="B299" s="29"/>
    </row>
    <row r="300" s="28" customFormat="1" ht="17.25">
      <c r="B300" s="29"/>
    </row>
    <row r="301" s="28" customFormat="1" ht="17.25">
      <c r="B301" s="29"/>
    </row>
    <row r="302" s="28" customFormat="1" ht="17.25">
      <c r="B302" s="29"/>
    </row>
    <row r="303" spans="1:5" ht="17.25">
      <c r="A303" s="28"/>
      <c r="B303" s="29"/>
      <c r="C303" s="28"/>
      <c r="D303" s="28"/>
      <c r="E303" s="28"/>
    </row>
    <row r="304" spans="1:5" ht="17.25">
      <c r="A304" s="28"/>
      <c r="B304" s="29"/>
      <c r="C304" s="28"/>
      <c r="D304" s="28"/>
      <c r="E304" s="28"/>
    </row>
    <row r="305" spans="1:5" ht="17.25">
      <c r="A305" s="28"/>
      <c r="B305" s="29"/>
      <c r="C305" s="28"/>
      <c r="D305" s="28"/>
      <c r="E305" s="28"/>
    </row>
    <row r="306" spans="1:5" ht="17.25">
      <c r="A306" s="28"/>
      <c r="B306" s="29"/>
      <c r="C306" s="28"/>
      <c r="D306" s="28"/>
      <c r="E306" s="28"/>
    </row>
  </sheetData>
  <sheetProtection/>
  <mergeCells count="4">
    <mergeCell ref="A2:A3"/>
    <mergeCell ref="B2:B3"/>
    <mergeCell ref="F2:I2"/>
    <mergeCell ref="C2:E2"/>
  </mergeCells>
  <printOptions/>
  <pageMargins left="0.6692913385826772" right="0.5511811023622047" top="1.1811023622047245" bottom="0.15748031496062992" header="0.7086614173228347" footer="0.2362204724409449"/>
  <pageSetup horizontalDpi="600" verticalDpi="600" orientation="landscape" scale="30" r:id="rId1"/>
  <headerFooter alignWithMargins="0">
    <oddHeader>&amp;L&amp;18
CB 1A&amp;C&amp;"Arial,Bold"&amp;22PRELIMINARY T&amp;24HE BANK OF NOVA SCOTIA (JA) LTD. 
SCHEDULE OF FEES AND CHARGES 2019 - 2021  
Pursuant to Section (64)(g)(ii) of the Banking Services Act</oddHeader>
  </headerFooter>
  <rowBreaks count="3" manualBreakCount="3">
    <brk id="34" max="8" man="1"/>
    <brk id="59" max="8" man="1"/>
    <brk id="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judyb</dc:creator>
  <cp:keywords/>
  <dc:description/>
  <cp:lastModifiedBy>Shereka Smith</cp:lastModifiedBy>
  <cp:lastPrinted>2018-02-13T20:27:16Z</cp:lastPrinted>
  <dcterms:created xsi:type="dcterms:W3CDTF">2008-03-25T19:46:19Z</dcterms:created>
  <dcterms:modified xsi:type="dcterms:W3CDTF">2022-06-29T19:44:01Z</dcterms:modified>
  <cp:category/>
  <cp:version/>
  <cp:contentType/>
  <cp:contentStatus/>
</cp:coreProperties>
</file>