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3 December 2017\"/>
    </mc:Choice>
  </mc:AlternateContent>
  <bookViews>
    <workbookView xWindow="-345" yWindow="105" windowWidth="9750" windowHeight="11895"/>
  </bookViews>
  <sheets>
    <sheet name="13-12-17" sheetId="1" r:id="rId1"/>
    <sheet name="Sheet2" sheetId="6" r:id="rId2"/>
    <sheet name="DEFERRED FRAN NOTES CHRG TO RES" sheetId="2" state="hidden" r:id="rId3"/>
    <sheet name="DEFERRED FRAN NOTES CHRG TO P&amp;L" sheetId="3" state="hidden" r:id="rId4"/>
    <sheet name="P&amp;L-DEFERRED FRAN NOTES CHRG " sheetId="4" state="hidden" r:id="rId5"/>
    <sheet name="Sheet1" sheetId="5" r:id="rId6"/>
  </sheets>
  <externalReferences>
    <externalReference r:id="rId7"/>
  </externalReferences>
  <definedNames>
    <definedName name="_xlnm.Print_Area" localSheetId="0">'13-12-17'!$A$12:$F$68</definedName>
    <definedName name="_xlnm.Print_Area" localSheetId="3">'DEFERRED FRAN NOTES CHRG TO P&amp;L'!$A$1:$G$68</definedName>
    <definedName name="_xlnm.Print_Area" localSheetId="2">'DEFERRED FRAN NOTES CHRG TO RES'!$A$1:$G$69</definedName>
    <definedName name="_xlnm.Print_Area">'13-12-17'!$A$11:$F$64</definedName>
  </definedNames>
  <calcPr calcId="152511"/>
</workbook>
</file>

<file path=xl/calcChain.xml><?xml version="1.0" encoding="utf-8"?>
<calcChain xmlns="http://schemas.openxmlformats.org/spreadsheetml/2006/main">
  <c r="F34" i="1" l="1"/>
  <c r="F31" i="1"/>
  <c r="F52" i="1"/>
  <c r="F53" i="1" l="1"/>
  <c r="F50" i="1"/>
  <c r="F40" i="1"/>
  <c r="F28" i="1"/>
  <c r="F21" i="1"/>
  <c r="F22" i="1" s="1"/>
  <c r="D71" i="1" l="1"/>
  <c r="B71" i="1"/>
  <c r="F24" i="1" l="1"/>
  <c r="F35" i="1" l="1"/>
  <c r="A43" i="5" l="1"/>
  <c r="F46" i="1" l="1"/>
  <c r="F54" i="1" l="1"/>
  <c r="F61" i="1"/>
  <c r="F62" i="1" l="1"/>
  <c r="G46" i="5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G54" i="3"/>
  <c r="C37" i="4"/>
  <c r="G46" i="2"/>
  <c r="B62" i="3"/>
  <c r="F62" i="3"/>
  <c r="B63" i="2"/>
  <c r="D62" i="3"/>
  <c r="D36" i="3"/>
  <c r="G35" i="2"/>
  <c r="D63" i="2"/>
  <c r="B70" i="3" l="1"/>
  <c r="F70" i="3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<sst xmlns="http://schemas.openxmlformats.org/spreadsheetml/2006/main" count="273" uniqueCount="103">
  <si>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</si>
  <si>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</si>
  <si>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</si>
  <si>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</si>
  <si>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</si>
  <si>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</si>
  <si>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</si>
  <si>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</si>
  <si>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</si>
  <si>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</si>
  <si>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</si>
  <si>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</si>
  <si>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</si>
  <si>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</si>
  <si>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</si>
  <si>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</si>
  <si>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</si>
  <si>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</si>
  <si>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</si>
  <si>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</si>
  <si>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</si>
  <si>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</si>
  <si>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</si>
  <si>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</si>
  <si>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</si>
  <si>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</si>
  <si>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</si>
  <si>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</si>
  <si>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</si>
  <si>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</si>
  <si>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</si>
  <si>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</si>
  <si>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</si>
  <si>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</si>
  <si>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</si>
  <si>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</si>
  <si>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</si>
  <si>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</si>
  <si>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</si>
  <si>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</si>
  <si>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</si>
  <si>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</si>
  <si>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</si>
  <si>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</si>
  <si>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</si>
  <si>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</si>
  <si>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</si>
  <si>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</si>
  <si>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</si>
  <si>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</si>
  <si>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</si>
  <si>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</si>
  <si>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</si>
  <si>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</si>
  <si>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</si>
  <si>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</si>
  <si>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</si>
  <si>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</si>
  <si>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</si>
  <si>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</si>
  <si>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</si>
  <si>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</si>
  <si>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</si>
  <si>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</si>
  <si>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</si>
  <si>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</si>
  <si>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</si>
  <si>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</si>
  <si>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</si>
  <si>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</si>
  <si>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</si>
  <si>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</si>
  <si>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</si>
  <si>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</si>
  <si>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</si>
  <si>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</si>
  <si>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</si>
  <si>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</si>
  <si>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</si>
  <si>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</si>
  <si>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</si>
  <si>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</si>
  <si>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</si>
  <si>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</si>
  <si>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</si>
  <si>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</si>
  <si>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</si>
  <si>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</si>
  <si>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</si>
  <si>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</si>
  <si>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</si>
  <si>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</si>
  <si>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</si>
  <si>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</si>
  <si>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</si>
  <si>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</si>
  <si>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</si>
  <si>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</si>
  <si>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22 NOVEMBER</t>
  </si>
  <si>
    <t>As At 13 December 2017</t>
  </si>
  <si>
    <t>14 DECEMBER</t>
  </si>
  <si>
    <t>13 DECEMBER</t>
  </si>
  <si>
    <r>
      <t xml:space="preserve">* </t>
    </r>
    <r>
      <rPr>
        <sz val="12"/>
        <rFont val="Arial Unicode MS"/>
        <family val="2"/>
      </rPr>
      <t>The year to date loss of $6.13bn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</si>
</sst>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6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0"/>
      <color theme="1"/>
      <name val="Times New Roman"/>
      <family val="1"/>
    </font>
    <font>
      <sz val="12"/>
      <color rgb="FF0000FF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6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0" fillId="2" borderId="0" xfId="0" applyNumberFormat="1" applyFont="1" applyFill="1" applyBorder="1"/>
    <xf numFmtId="37" fontId="42" fillId="2" borderId="0" xfId="0" applyNumberFormat="1" applyFont="1" applyFill="1"/>
    <xf numFmtId="43" fontId="44" fillId="0" borderId="0" xfId="2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7" fontId="45" fillId="5" borderId="19" xfId="0" applyNumberFormat="1" applyFont="1" applyFill="1" applyBorder="1"/>
    <xf numFmtId="37" fontId="45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D9D9D9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179717</xdr:rowOff>
    </xdr:from>
    <xdr:to>
      <xdr:col>5</xdr:col>
      <xdr:colOff>1660264</xdr:colOff>
      <xdr:row>9</xdr:row>
      <xdr:rowOff>53915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86" y="179717"/>
          <a:ext cx="8606326" cy="1572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5"/>
  <sheetViews>
    <sheetView tabSelected="1" showOutlineSymbols="0" zoomScale="106" zoomScaleNormal="106" zoomScaleSheetLayoutView="75" workbookViewId="0">
      <selection activeCell="D11" sqref="D11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88671875" customWidth="1"/>
    <col min="7" max="7" width="14.44140625" bestFit="1" customWidth="1"/>
    <col min="8" max="8" width="17.77734375" style="228" customWidth="1"/>
  </cols>
  <sheetData>
    <row r="1" spans="1:8">
      <c r="A1" s="1"/>
      <c r="B1" s="2"/>
      <c r="C1" s="2"/>
      <c r="D1" s="2"/>
      <c r="E1" s="2"/>
      <c r="F1" s="243"/>
    </row>
    <row r="2" spans="1:8">
      <c r="A2" s="3"/>
      <c r="B2" s="4"/>
      <c r="C2" s="4"/>
      <c r="D2" s="4"/>
      <c r="F2" s="244"/>
    </row>
    <row r="3" spans="1:8">
      <c r="A3" s="3"/>
      <c r="B3" s="4"/>
      <c r="C3" s="4"/>
      <c r="D3" s="4"/>
      <c r="F3" s="244"/>
    </row>
    <row r="4" spans="1:8">
      <c r="A4" s="3"/>
      <c r="B4" s="4"/>
      <c r="C4" s="4"/>
      <c r="D4" s="4"/>
      <c r="F4" s="244"/>
    </row>
    <row r="5" spans="1:8">
      <c r="A5" s="3"/>
      <c r="B5" s="4"/>
      <c r="C5" s="4"/>
      <c r="D5" s="4"/>
      <c r="F5" s="244"/>
    </row>
    <row r="6" spans="1:8">
      <c r="A6" s="3"/>
      <c r="B6" s="4"/>
      <c r="C6" s="4"/>
      <c r="D6" s="4"/>
      <c r="F6" s="244"/>
    </row>
    <row r="7" spans="1:8">
      <c r="A7" s="3"/>
      <c r="B7" s="4"/>
      <c r="C7" s="4"/>
      <c r="D7" s="4"/>
      <c r="F7" s="244"/>
    </row>
    <row r="8" spans="1:8">
      <c r="A8" s="3"/>
      <c r="B8" s="4"/>
      <c r="C8" s="4"/>
      <c r="D8" s="4"/>
      <c r="F8" s="244"/>
    </row>
    <row r="9" spans="1:8">
      <c r="A9" s="3"/>
      <c r="B9" s="4"/>
      <c r="C9" s="4"/>
      <c r="D9" s="4"/>
      <c r="F9" s="244"/>
    </row>
    <row r="10" spans="1:8" ht="41.25">
      <c r="A10" s="5"/>
      <c r="B10" s="6"/>
      <c r="C10" s="7"/>
      <c r="D10" s="7"/>
      <c r="E10" s="7"/>
      <c r="F10" s="6"/>
    </row>
    <row r="11" spans="1:8" ht="15.75">
      <c r="A11" s="8"/>
      <c r="B11" s="9"/>
      <c r="C11" s="10"/>
      <c r="D11" s="9"/>
      <c r="E11" s="10"/>
      <c r="F11" s="245"/>
    </row>
    <row r="12" spans="1:8" s="14" customFormat="1" ht="20.25">
      <c r="A12" s="144" t="s">
        <v>1</v>
      </c>
      <c r="B12" s="145"/>
      <c r="C12" s="146"/>
      <c r="D12" s="145"/>
      <c r="E12" s="146"/>
      <c r="F12" s="145"/>
    </row>
    <row r="13" spans="1:8" s="14" customFormat="1" ht="20.25">
      <c r="A13" s="147" t="s">
        <v>2</v>
      </c>
      <c r="B13" s="148"/>
      <c r="C13" s="149"/>
      <c r="D13" s="148"/>
      <c r="E13" s="149"/>
      <c r="F13" s="148"/>
    </row>
    <row r="14" spans="1:8" s="14" customFormat="1" ht="20.25">
      <c r="A14" s="150" t="s">
        <v>99</v>
      </c>
      <c r="B14" s="148"/>
      <c r="C14" s="149"/>
      <c r="D14" s="148"/>
      <c r="E14" s="149"/>
      <c r="F14" s="148"/>
    </row>
    <row r="15" spans="1:8" s="14" customFormat="1" ht="17.25">
      <c r="A15" s="171" t="s">
        <v>3</v>
      </c>
      <c r="B15" s="172"/>
      <c r="C15" s="172"/>
      <c r="D15" s="172"/>
      <c r="E15" s="172"/>
      <c r="F15" s="246"/>
    </row>
    <row r="16" spans="1:8" s="14" customFormat="1" ht="17.25">
      <c r="A16" s="21"/>
      <c r="B16" s="256">
        <v>2016</v>
      </c>
      <c r="C16" s="257"/>
      <c r="D16" s="256">
        <v>2017</v>
      </c>
      <c r="E16" s="258"/>
      <c r="F16" s="256">
        <v>2017</v>
      </c>
      <c r="H16" s="79"/>
    </row>
    <row r="17" spans="1:8" s="14" customFormat="1" ht="17.25">
      <c r="A17" s="21"/>
      <c r="B17" s="259" t="s">
        <v>100</v>
      </c>
      <c r="C17" s="260"/>
      <c r="D17" s="259" t="s">
        <v>98</v>
      </c>
      <c r="E17" s="260"/>
      <c r="F17" s="259" t="s">
        <v>101</v>
      </c>
      <c r="H17" s="79"/>
    </row>
    <row r="18" spans="1:8" s="14" customFormat="1" ht="17.25">
      <c r="A18" s="21"/>
      <c r="B18" s="261" t="s">
        <v>5</v>
      </c>
      <c r="C18" s="260"/>
      <c r="D18" s="261" t="s">
        <v>5</v>
      </c>
      <c r="E18" s="260"/>
      <c r="F18" s="261" t="s">
        <v>5</v>
      </c>
      <c r="H18" s="79"/>
    </row>
    <row r="19" spans="1:8" s="14" customFormat="1" ht="17.25">
      <c r="A19" s="25" t="s">
        <v>6</v>
      </c>
      <c r="B19" s="262"/>
      <c r="C19" s="263"/>
      <c r="D19" s="262"/>
      <c r="E19" s="263"/>
      <c r="F19" s="262"/>
      <c r="H19" s="79"/>
    </row>
    <row r="20" spans="1:8" s="14" customFormat="1" ht="17.25">
      <c r="A20" s="27" t="s">
        <v>7</v>
      </c>
      <c r="B20" s="69"/>
      <c r="C20" s="247"/>
      <c r="D20" s="69"/>
      <c r="E20" s="247"/>
      <c r="F20" s="69"/>
      <c r="H20" s="79"/>
    </row>
    <row r="21" spans="1:8" s="14" customFormat="1" ht="17.25">
      <c r="A21" s="21" t="s">
        <v>8</v>
      </c>
      <c r="B21" s="70">
        <v>4275000</v>
      </c>
      <c r="C21" s="248"/>
      <c r="D21" s="70">
        <v>411108313</v>
      </c>
      <c r="E21" s="248"/>
      <c r="F21" s="70">
        <f>308642056-40964886</f>
        <v>267677170</v>
      </c>
      <c r="H21" s="79"/>
    </row>
    <row r="22" spans="1:8" s="14" customFormat="1" ht="17.25">
      <c r="A22" s="21" t="s">
        <v>9</v>
      </c>
      <c r="B22" s="70">
        <v>376111047</v>
      </c>
      <c r="C22" s="248"/>
      <c r="D22" s="70">
        <v>28218098</v>
      </c>
      <c r="E22" s="248"/>
      <c r="F22" s="70">
        <f>228692+75890702+784710+308642056+43816254+5626357+8763-F21</f>
        <v>167320364</v>
      </c>
      <c r="H22" s="79"/>
    </row>
    <row r="23" spans="1:8" s="14" customFormat="1" ht="17.25">
      <c r="A23" s="21" t="s">
        <v>42</v>
      </c>
      <c r="B23" s="70">
        <v>30243619</v>
      </c>
      <c r="C23" s="248"/>
      <c r="D23" s="70">
        <v>33956912</v>
      </c>
      <c r="E23" s="248"/>
      <c r="F23" s="70">
        <v>33714067</v>
      </c>
      <c r="H23" s="79"/>
    </row>
    <row r="24" spans="1:8" s="14" customFormat="1" ht="17.25">
      <c r="A24" s="231" t="s">
        <v>10</v>
      </c>
      <c r="B24" s="71">
        <v>410629666</v>
      </c>
      <c r="C24" s="249"/>
      <c r="D24" s="71">
        <v>473283323</v>
      </c>
      <c r="E24" s="249"/>
      <c r="F24" s="71">
        <f>+F21+F22+F23</f>
        <v>468711601</v>
      </c>
      <c r="H24" s="79"/>
    </row>
    <row r="25" spans="1:8" s="14" customFormat="1" ht="17.25">
      <c r="A25" s="21"/>
      <c r="B25" s="70"/>
      <c r="C25" s="248"/>
      <c r="D25" s="70"/>
      <c r="E25" s="248"/>
      <c r="F25" s="70"/>
      <c r="H25" s="79"/>
    </row>
    <row r="26" spans="1:8" s="14" customFormat="1" ht="17.25">
      <c r="A26" s="27" t="s">
        <v>11</v>
      </c>
      <c r="B26" s="70"/>
      <c r="C26" s="248"/>
      <c r="D26" s="70"/>
      <c r="E26" s="248"/>
      <c r="F26" s="70"/>
      <c r="H26" s="79"/>
    </row>
    <row r="27" spans="1:8" s="14" customFormat="1" ht="17.25">
      <c r="A27" s="21" t="s">
        <v>12</v>
      </c>
      <c r="B27" s="70" t="s">
        <v>13</v>
      </c>
      <c r="C27" s="248"/>
      <c r="D27" s="70" t="s">
        <v>13</v>
      </c>
      <c r="E27" s="248"/>
      <c r="F27" s="70" t="s">
        <v>13</v>
      </c>
      <c r="H27" s="79"/>
    </row>
    <row r="28" spans="1:8" s="14" customFormat="1" ht="17.25">
      <c r="A28" s="21" t="s">
        <v>44</v>
      </c>
      <c r="B28" s="70">
        <v>125008129</v>
      </c>
      <c r="C28" s="248"/>
      <c r="D28" s="70">
        <v>125869582</v>
      </c>
      <c r="E28" s="248"/>
      <c r="F28" s="70">
        <f>126153330+2000</f>
        <v>126155330</v>
      </c>
      <c r="H28" s="79"/>
    </row>
    <row r="29" spans="1:8" s="14" customFormat="1" ht="17.25" hidden="1">
      <c r="A29" s="21" t="s">
        <v>14</v>
      </c>
      <c r="B29" s="70">
        <v>0</v>
      </c>
      <c r="C29" s="248"/>
      <c r="D29" s="70">
        <v>0</v>
      </c>
      <c r="E29" s="248"/>
      <c r="F29" s="70">
        <v>0</v>
      </c>
      <c r="H29" s="79"/>
    </row>
    <row r="30" spans="1:8" s="14" customFormat="1" ht="17.25" hidden="1">
      <c r="A30" s="21" t="s">
        <v>15</v>
      </c>
      <c r="B30" s="70">
        <v>0</v>
      </c>
      <c r="C30" s="248"/>
      <c r="D30" s="70">
        <v>0</v>
      </c>
      <c r="E30" s="248"/>
      <c r="F30" s="70">
        <v>0</v>
      </c>
      <c r="H30" s="79"/>
    </row>
    <row r="31" spans="1:8" s="14" customFormat="1" ht="17.25">
      <c r="A31" s="21" t="s">
        <v>96</v>
      </c>
      <c r="B31" s="70">
        <v>28305147</v>
      </c>
      <c r="C31" s="250"/>
      <c r="D31" s="70">
        <v>30265260</v>
      </c>
      <c r="E31" s="248"/>
      <c r="F31" s="70">
        <f>25233357+6127510-36167</f>
        <v>31324700</v>
      </c>
      <c r="H31" s="79"/>
    </row>
    <row r="32" spans="1:8" s="14" customFormat="1" ht="17.25" customHeight="1">
      <c r="A32" s="21" t="s">
        <v>16</v>
      </c>
      <c r="B32" s="70">
        <v>9500000</v>
      </c>
      <c r="C32" s="251"/>
      <c r="D32" s="70">
        <v>0</v>
      </c>
      <c r="E32" s="252"/>
      <c r="F32" s="70">
        <v>500000</v>
      </c>
      <c r="H32" s="79"/>
    </row>
    <row r="33" spans="1:57" s="14" customFormat="1" ht="17.25" hidden="1">
      <c r="A33" s="21" t="s">
        <v>17</v>
      </c>
      <c r="B33" s="70">
        <v>0</v>
      </c>
      <c r="C33" s="248"/>
      <c r="D33" s="70">
        <v>0</v>
      </c>
      <c r="E33" s="248"/>
      <c r="F33" s="70">
        <v>0</v>
      </c>
      <c r="H33" s="79"/>
    </row>
    <row r="34" spans="1:57" s="14" customFormat="1" ht="17.25">
      <c r="A34" s="21" t="s">
        <v>18</v>
      </c>
      <c r="B34" s="70">
        <v>25035227</v>
      </c>
      <c r="C34" s="248"/>
      <c r="D34" s="70">
        <v>23096570</v>
      </c>
      <c r="E34" s="248"/>
      <c r="F34" s="70">
        <f>99953+4684133+49+-2490+3678478+15170324-F32+36167</f>
        <v>23166614</v>
      </c>
      <c r="H34" s="79"/>
    </row>
    <row r="35" spans="1:57" s="14" customFormat="1" ht="17.25">
      <c r="A35" s="27" t="s">
        <v>19</v>
      </c>
      <c r="B35" s="74">
        <v>187848503</v>
      </c>
      <c r="C35" s="184"/>
      <c r="D35" s="74">
        <v>179231412</v>
      </c>
      <c r="E35" s="184"/>
      <c r="F35" s="74">
        <f>SUM(F28:F34)</f>
        <v>181146644</v>
      </c>
      <c r="H35" s="79"/>
    </row>
    <row r="36" spans="1:57" s="14" customFormat="1" ht="18" thickBot="1">
      <c r="A36" s="25" t="s">
        <v>20</v>
      </c>
      <c r="B36" s="75">
        <v>598478169</v>
      </c>
      <c r="C36" s="184"/>
      <c r="D36" s="75">
        <v>652514735</v>
      </c>
      <c r="E36" s="184"/>
      <c r="F36" s="75">
        <f>+F35+F24</f>
        <v>649858245</v>
      </c>
      <c r="H36" s="79"/>
    </row>
    <row r="37" spans="1:57" s="14" customFormat="1" ht="18" thickTop="1">
      <c r="A37" s="21"/>
      <c r="B37" s="70"/>
      <c r="C37" s="248"/>
      <c r="D37" s="70"/>
      <c r="E37" s="248"/>
      <c r="F37" s="70"/>
      <c r="H37" s="79"/>
    </row>
    <row r="38" spans="1:57" s="14" customFormat="1" ht="17.25">
      <c r="A38" s="25" t="s">
        <v>21</v>
      </c>
      <c r="B38" s="70"/>
      <c r="C38" s="248"/>
      <c r="D38" s="70"/>
      <c r="E38" s="248"/>
      <c r="F38" s="70"/>
      <c r="H38" s="79"/>
    </row>
    <row r="39" spans="1:57" s="14" customFormat="1" ht="17.25">
      <c r="A39" s="27" t="s">
        <v>22</v>
      </c>
      <c r="B39" s="76"/>
      <c r="C39" s="248"/>
      <c r="D39" s="76"/>
      <c r="E39" s="248"/>
      <c r="F39" s="76"/>
      <c r="H39" s="79"/>
    </row>
    <row r="40" spans="1:57" s="14" customFormat="1" ht="17.25">
      <c r="A40" s="21" t="s">
        <v>23</v>
      </c>
      <c r="B40" s="70">
        <v>85099363</v>
      </c>
      <c r="C40" s="248"/>
      <c r="D40" s="70">
        <v>91985984</v>
      </c>
      <c r="E40" s="248"/>
      <c r="F40" s="70">
        <f>91998294+4209939</f>
        <v>96208233</v>
      </c>
      <c r="H40" s="79"/>
    </row>
    <row r="41" spans="1:57" s="14" customFormat="1" ht="17.25">
      <c r="A41" s="21" t="s">
        <v>24</v>
      </c>
      <c r="B41" s="76"/>
      <c r="C41" s="248"/>
      <c r="D41" s="76"/>
      <c r="E41" s="248"/>
      <c r="F41" s="76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</row>
    <row r="42" spans="1:57" s="14" customFormat="1" ht="17.25">
      <c r="A42" s="21" t="s">
        <v>25</v>
      </c>
      <c r="B42" s="70">
        <v>85184498</v>
      </c>
      <c r="C42" s="248"/>
      <c r="D42" s="70">
        <v>94065930</v>
      </c>
      <c r="E42" s="248"/>
      <c r="F42" s="70">
        <v>102158589</v>
      </c>
      <c r="G42" s="236"/>
      <c r="H42" s="79"/>
    </row>
    <row r="43" spans="1:57" s="14" customFormat="1" ht="17.25">
      <c r="A43" s="21" t="s">
        <v>26</v>
      </c>
      <c r="B43" s="70">
        <v>71413029</v>
      </c>
      <c r="C43" s="248"/>
      <c r="D43" s="70">
        <v>71079062</v>
      </c>
      <c r="E43" s="248"/>
      <c r="F43" s="70">
        <v>71079062</v>
      </c>
      <c r="G43" s="236"/>
      <c r="H43" s="79"/>
    </row>
    <row r="44" spans="1:57" s="14" customFormat="1" ht="17.25">
      <c r="A44" s="21" t="s">
        <v>27</v>
      </c>
      <c r="B44" s="70">
        <v>100913630</v>
      </c>
      <c r="C44" s="248"/>
      <c r="D44" s="70">
        <v>122894352</v>
      </c>
      <c r="E44" s="248"/>
      <c r="F44" s="70">
        <v>126504523</v>
      </c>
      <c r="G44" s="236"/>
      <c r="H44" s="79"/>
    </row>
    <row r="45" spans="1:57" s="14" customFormat="1" ht="17.25">
      <c r="A45" s="21" t="s">
        <v>28</v>
      </c>
      <c r="B45" s="70">
        <v>5745593</v>
      </c>
      <c r="C45" s="248"/>
      <c r="D45" s="70">
        <v>12139340</v>
      </c>
      <c r="E45" s="248"/>
      <c r="F45" s="70">
        <v>5142701</v>
      </c>
      <c r="G45" s="236"/>
      <c r="H45" s="79"/>
    </row>
    <row r="46" spans="1:57" s="14" customFormat="1" ht="17.25">
      <c r="A46" s="27" t="s">
        <v>29</v>
      </c>
      <c r="B46" s="74">
        <v>348356113</v>
      </c>
      <c r="C46" s="184"/>
      <c r="D46" s="74">
        <v>392164668</v>
      </c>
      <c r="E46" s="184"/>
      <c r="F46" s="74">
        <f>SUM(F40:F45)</f>
        <v>401093108</v>
      </c>
      <c r="G46" s="236"/>
      <c r="H46" s="79"/>
    </row>
    <row r="47" spans="1:57" s="14" customFormat="1" ht="17.25">
      <c r="A47" s="33"/>
      <c r="B47" s="70"/>
      <c r="C47" s="248"/>
      <c r="D47" s="70"/>
      <c r="E47" s="248"/>
      <c r="F47" s="70"/>
      <c r="G47" s="236"/>
      <c r="H47" s="79"/>
    </row>
    <row r="48" spans="1:57" s="14" customFormat="1" ht="17.25">
      <c r="A48" s="27" t="s">
        <v>30</v>
      </c>
      <c r="B48" s="70"/>
      <c r="C48" s="248"/>
      <c r="D48" s="70"/>
      <c r="E48" s="248"/>
      <c r="F48" s="70"/>
      <c r="G48" s="236"/>
      <c r="H48" s="79"/>
    </row>
    <row r="49" spans="1:8" s="14" customFormat="1" ht="17.25">
      <c r="A49" s="21" t="s">
        <v>43</v>
      </c>
      <c r="B49" s="70">
        <v>45488139</v>
      </c>
      <c r="C49" s="248"/>
      <c r="D49" s="70">
        <v>46534281</v>
      </c>
      <c r="E49" s="248"/>
      <c r="F49" s="70">
        <v>46201489</v>
      </c>
      <c r="G49" s="236"/>
      <c r="H49" s="79"/>
    </row>
    <row r="50" spans="1:8" s="14" customFormat="1" ht="17.25">
      <c r="A50" s="21" t="s">
        <v>31</v>
      </c>
      <c r="B50" s="70">
        <v>144394</v>
      </c>
      <c r="C50" s="248"/>
      <c r="D50" s="70">
        <v>102274</v>
      </c>
      <c r="E50" s="248"/>
      <c r="F50" s="70">
        <f>147822+4321</f>
        <v>152143</v>
      </c>
      <c r="G50" s="236"/>
      <c r="H50" s="79"/>
    </row>
    <row r="51" spans="1:8" s="14" customFormat="1" ht="17.25">
      <c r="A51" s="238" t="s">
        <v>32</v>
      </c>
      <c r="B51" s="70">
        <v>188272127</v>
      </c>
      <c r="C51" s="248"/>
      <c r="D51" s="70">
        <v>199233169</v>
      </c>
      <c r="E51" s="248"/>
      <c r="F51" s="70">
        <v>188225787</v>
      </c>
      <c r="G51" s="236"/>
      <c r="H51" s="79"/>
    </row>
    <row r="52" spans="1:8" s="14" customFormat="1" ht="16.5" customHeight="1">
      <c r="A52" s="21" t="s">
        <v>95</v>
      </c>
      <c r="B52" s="70">
        <v>2170934</v>
      </c>
      <c r="C52" s="248"/>
      <c r="D52" s="70">
        <v>0</v>
      </c>
      <c r="E52" s="248"/>
      <c r="F52" s="70">
        <f>-6127510+6127510</f>
        <v>0</v>
      </c>
      <c r="G52" s="236"/>
      <c r="H52" s="79"/>
    </row>
    <row r="53" spans="1:8" s="14" customFormat="1" ht="17.25">
      <c r="A53" s="21" t="s">
        <v>33</v>
      </c>
      <c r="B53" s="70">
        <v>4220139</v>
      </c>
      <c r="C53" s="248"/>
      <c r="D53" s="70">
        <v>5187804</v>
      </c>
      <c r="E53" s="184"/>
      <c r="F53" s="70">
        <f>84460+1641356+2881783</f>
        <v>4607599</v>
      </c>
      <c r="G53" s="236"/>
      <c r="H53" s="79"/>
    </row>
    <row r="54" spans="1:8" s="14" customFormat="1" ht="17.25">
      <c r="A54" s="27" t="s">
        <v>34</v>
      </c>
      <c r="B54" s="74">
        <v>240295733</v>
      </c>
      <c r="C54" s="184"/>
      <c r="D54" s="74">
        <v>251057528</v>
      </c>
      <c r="E54" s="248"/>
      <c r="F54" s="74">
        <f>SUM(F49:F53)</f>
        <v>239187018</v>
      </c>
      <c r="G54" s="236"/>
      <c r="H54" s="79"/>
    </row>
    <row r="55" spans="1:8" s="14" customFormat="1" ht="17.25">
      <c r="A55" s="21"/>
      <c r="B55" s="70"/>
      <c r="C55" s="248"/>
      <c r="D55" s="70"/>
      <c r="E55" s="248"/>
      <c r="F55" s="70"/>
      <c r="G55" s="236"/>
      <c r="H55" s="79"/>
    </row>
    <row r="56" spans="1:8" s="14" customFormat="1" ht="17.25">
      <c r="A56" s="27" t="s">
        <v>35</v>
      </c>
      <c r="B56" s="70"/>
      <c r="C56" s="248"/>
      <c r="D56" s="70"/>
      <c r="E56" s="248"/>
      <c r="F56" s="70"/>
      <c r="G56" s="236"/>
      <c r="H56" s="79"/>
    </row>
    <row r="57" spans="1:8" s="14" customFormat="1" ht="17.25">
      <c r="A57" s="21" t="s">
        <v>36</v>
      </c>
      <c r="B57" s="70"/>
      <c r="C57" s="248"/>
      <c r="D57" s="70"/>
      <c r="E57" s="248"/>
      <c r="F57" s="70"/>
      <c r="G57" s="236"/>
      <c r="H57" s="79"/>
    </row>
    <row r="58" spans="1:8" s="14" customFormat="1" ht="17.25">
      <c r="A58" s="21" t="s">
        <v>37</v>
      </c>
      <c r="B58" s="70">
        <v>4000</v>
      </c>
      <c r="C58" s="248"/>
      <c r="D58" s="70">
        <v>4000</v>
      </c>
      <c r="E58" s="248"/>
      <c r="F58" s="70">
        <v>4000</v>
      </c>
      <c r="G58" s="236"/>
      <c r="H58" s="79"/>
    </row>
    <row r="59" spans="1:8" s="14" customFormat="1" ht="17.25">
      <c r="A59" s="21" t="s">
        <v>38</v>
      </c>
      <c r="B59" s="70">
        <v>20000</v>
      </c>
      <c r="C59" s="248"/>
      <c r="D59" s="70">
        <v>20000</v>
      </c>
      <c r="E59" s="248"/>
      <c r="F59" s="70">
        <v>20000</v>
      </c>
      <c r="G59" s="236"/>
      <c r="H59" s="79"/>
    </row>
    <row r="60" spans="1:8" s="14" customFormat="1" ht="17.25">
      <c r="A60" s="21" t="s">
        <v>39</v>
      </c>
      <c r="B60" s="70">
        <v>9802323</v>
      </c>
      <c r="C60" s="248"/>
      <c r="D60" s="70">
        <v>9268539</v>
      </c>
      <c r="E60" s="248"/>
      <c r="F60" s="70">
        <v>9554119</v>
      </c>
      <c r="G60" s="236"/>
      <c r="H60" s="229"/>
    </row>
    <row r="61" spans="1:8" s="14" customFormat="1" ht="17.25">
      <c r="A61" s="27" t="s">
        <v>40</v>
      </c>
      <c r="B61" s="253">
        <v>9826323</v>
      </c>
      <c r="C61" s="184"/>
      <c r="D61" s="253">
        <v>9292539</v>
      </c>
      <c r="E61" s="184"/>
      <c r="F61" s="253">
        <f>SUM(F58:F60)</f>
        <v>9578119</v>
      </c>
      <c r="G61" s="236"/>
      <c r="H61" s="79"/>
    </row>
    <row r="62" spans="1:8" s="14" customFormat="1" ht="18" thickBot="1">
      <c r="A62" s="34" t="s">
        <v>41</v>
      </c>
      <c r="B62" s="78">
        <v>598478169</v>
      </c>
      <c r="C62" s="254"/>
      <c r="D62" s="78">
        <v>652514735</v>
      </c>
      <c r="E62" s="255"/>
      <c r="F62" s="78">
        <f>F46+F54+F61</f>
        <v>649858245</v>
      </c>
      <c r="G62" s="236"/>
      <c r="H62" s="79"/>
    </row>
    <row r="63" spans="1:8" s="14" customFormat="1" ht="18" thickTop="1">
      <c r="A63" s="21"/>
      <c r="B63" s="46"/>
      <c r="C63" s="26"/>
      <c r="D63" s="37"/>
      <c r="E63" s="37"/>
      <c r="F63" s="38"/>
      <c r="G63" s="236"/>
      <c r="H63" s="79"/>
    </row>
    <row r="64" spans="1:8" s="14" customFormat="1" ht="15" customHeight="1">
      <c r="A64" s="18"/>
      <c r="B64" s="19"/>
      <c r="C64" s="39"/>
      <c r="D64" s="19"/>
      <c r="E64" s="39"/>
      <c r="F64" s="20"/>
      <c r="G64" s="236"/>
      <c r="H64" s="79"/>
    </row>
    <row r="65" spans="1:8" s="14" customFormat="1" ht="19.5" customHeight="1">
      <c r="A65" s="49" t="s">
        <v>46</v>
      </c>
      <c r="B65" s="26"/>
      <c r="C65" s="50"/>
      <c r="D65" s="51"/>
      <c r="E65" s="51"/>
      <c r="F65" s="52"/>
      <c r="G65" s="236"/>
      <c r="H65" s="79"/>
    </row>
    <row r="66" spans="1:8" s="14" customFormat="1" ht="17.25">
      <c r="A66" s="48" t="s">
        <v>102</v>
      </c>
      <c r="B66" s="40"/>
      <c r="C66" s="41"/>
      <c r="D66" s="42"/>
      <c r="E66" s="40"/>
      <c r="F66" s="42"/>
      <c r="G66" s="236"/>
      <c r="H66" s="79"/>
    </row>
    <row r="67" spans="1:8" s="14" customFormat="1" ht="17.25">
      <c r="A67" s="21" t="s">
        <v>86</v>
      </c>
      <c r="B67" s="26"/>
      <c r="C67" s="26"/>
      <c r="D67" s="43"/>
      <c r="E67" s="26"/>
      <c r="F67" s="43"/>
      <c r="G67" s="236"/>
      <c r="H67" s="79"/>
    </row>
    <row r="68" spans="1:8" s="14" customFormat="1" ht="17.25">
      <c r="A68" s="18" t="s">
        <v>97</v>
      </c>
      <c r="B68" s="44"/>
      <c r="C68" s="44"/>
      <c r="D68" s="44"/>
      <c r="E68" s="44"/>
      <c r="F68" s="45"/>
      <c r="G68" s="236"/>
      <c r="H68" s="79"/>
    </row>
    <row r="69" spans="1:8">
      <c r="G69" s="237"/>
    </row>
    <row r="70" spans="1:8">
      <c r="G70" s="237"/>
    </row>
    <row r="71" spans="1:8">
      <c r="B71">
        <f t="shared" ref="B71:D71" si="0">B36-B62</f>
        <v>0</v>
      </c>
      <c r="D71">
        <f t="shared" si="0"/>
        <v>0</v>
      </c>
      <c r="F71">
        <f>F36-F62</f>
        <v>0</v>
      </c>
      <c r="G71" s="237"/>
      <c r="H71" s="234"/>
    </row>
    <row r="72" spans="1:8">
      <c r="G72" s="237"/>
      <c r="H72" s="234"/>
    </row>
    <row r="73" spans="1:8">
      <c r="G73" s="237"/>
      <c r="H73" s="234"/>
    </row>
    <row r="74" spans="1:8">
      <c r="G74" s="237"/>
      <c r="H74" s="234"/>
    </row>
    <row r="75" spans="1:8">
      <c r="G75" s="237"/>
      <c r="H75" s="234"/>
    </row>
    <row r="76" spans="1:8">
      <c r="G76" s="237"/>
      <c r="H76" s="234"/>
    </row>
    <row r="77" spans="1:8">
      <c r="G77" s="237"/>
      <c r="H77" s="234"/>
    </row>
    <row r="78" spans="1:8">
      <c r="G78" s="237"/>
      <c r="H78" s="234"/>
    </row>
    <row r="79" spans="1:8">
      <c r="G79" s="237"/>
      <c r="H79" s="234"/>
    </row>
    <row r="80" spans="1:8">
      <c r="G80" s="237"/>
      <c r="H80" s="234"/>
    </row>
    <row r="81" spans="7:8">
      <c r="G81" s="237"/>
      <c r="H81" s="234"/>
    </row>
    <row r="82" spans="7:8">
      <c r="G82" s="237"/>
      <c r="H82" s="234"/>
    </row>
    <row r="83" spans="7:8">
      <c r="G83" s="237"/>
      <c r="H83" s="234"/>
    </row>
    <row r="84" spans="7:8">
      <c r="G84" s="237"/>
      <c r="H84" s="234"/>
    </row>
    <row r="85" spans="7:8">
      <c r="G85" s="237"/>
      <c r="H85" s="234"/>
    </row>
    <row r="86" spans="7:8">
      <c r="G86" s="237"/>
      <c r="H86" s="234"/>
    </row>
    <row r="87" spans="7:8">
      <c r="G87" s="237"/>
      <c r="H87" s="234"/>
    </row>
    <row r="88" spans="7:8">
      <c r="G88" s="239"/>
      <c r="H88" s="234"/>
    </row>
    <row r="89" spans="7:8">
      <c r="G89" s="240"/>
      <c r="H89" s="234"/>
    </row>
    <row r="90" spans="7:8">
      <c r="G90" s="228"/>
      <c r="H90" s="234"/>
    </row>
    <row r="91" spans="7:8">
      <c r="G91" s="240"/>
      <c r="H91" s="234"/>
    </row>
    <row r="92" spans="7:8" ht="15.75">
      <c r="G92" s="241"/>
      <c r="H92" s="234"/>
    </row>
    <row r="93" spans="7:8">
      <c r="H93" s="234"/>
    </row>
    <row r="94" spans="7:8">
      <c r="H94" s="234"/>
    </row>
    <row r="95" spans="7:8">
      <c r="H95" s="234"/>
    </row>
    <row r="96" spans="7:8">
      <c r="H96" s="234"/>
    </row>
    <row r="97" spans="8:8">
      <c r="H97" s="234"/>
    </row>
    <row r="98" spans="8:8">
      <c r="H98" s="234"/>
    </row>
    <row r="99" spans="8:8">
      <c r="H99" s="234"/>
    </row>
    <row r="100" spans="8:8">
      <c r="H100" s="234"/>
    </row>
    <row r="101" spans="8:8">
      <c r="H101" s="234"/>
    </row>
    <row r="102" spans="8:8">
      <c r="H102" s="234"/>
    </row>
    <row r="103" spans="8:8">
      <c r="H103" s="234"/>
    </row>
    <row r="104" spans="8:8">
      <c r="H104" s="234"/>
    </row>
    <row r="105" spans="8:8">
      <c r="H105" s="234"/>
    </row>
    <row r="106" spans="8:8">
      <c r="H106" s="234"/>
    </row>
    <row r="107" spans="8:8">
      <c r="H107" s="234"/>
    </row>
    <row r="108" spans="8:8">
      <c r="H108" s="234"/>
    </row>
    <row r="109" spans="8:8">
      <c r="H109" s="234"/>
    </row>
    <row r="110" spans="8:8">
      <c r="H110" s="234"/>
    </row>
    <row r="111" spans="8:8">
      <c r="H111" s="234"/>
    </row>
    <row r="112" spans="8:8">
      <c r="H112" s="234"/>
    </row>
    <row r="113" spans="8:8">
      <c r="H113" s="234"/>
    </row>
    <row r="114" spans="8:8">
      <c r="H114" s="234"/>
    </row>
    <row r="115" spans="8:8" ht="15.75">
      <c r="H115" s="235"/>
    </row>
  </sheetData>
  <phoneticPr fontId="0" type="noConversion"/>
  <printOptions horizontalCentered="1" verticalCentered="1"/>
  <pageMargins left="0.25" right="0.25" top="0.5" bottom="0.5" header="0.25" footer="0.2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64" t="s">
        <v>57</v>
      </c>
      <c r="B2" s="264"/>
      <c r="C2" s="264"/>
      <c r="D2" s="264"/>
      <c r="E2" s="26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1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3" t="s">
        <v>10</v>
      </c>
      <c r="B24" s="174">
        <v>322350535</v>
      </c>
      <c r="C24" s="232"/>
      <c r="D24" s="163">
        <v>357400299</v>
      </c>
      <c r="E24" s="232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0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13-12-17</vt:lpstr>
      <vt:lpstr>Sheet2</vt:lpstr>
      <vt:lpstr>DEFERRED FRAN NOTES CHRG TO RES</vt:lpstr>
      <vt:lpstr>DEFERRED FRAN NOTES CHRG TO P&amp;L</vt:lpstr>
      <vt:lpstr>P&amp;L-DEFERRED FRAN NOTES CHRG </vt:lpstr>
      <vt:lpstr>Sheet1</vt:lpstr>
      <vt:lpstr>'13-12-17'!Print_Area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2017-12-27T13:31:49Z</cp:lastPrinted>
  <dcterms:created xsi:type="dcterms:W3CDTF">2009-02-04T22:27:27Z</dcterms:created>
  <dcterms:modified xsi:type="dcterms:W3CDTF">2017-12-27T14:12:22Z</dcterms:modified>
</cp:coreProperties>
</file>