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8 Feb. 2006" sheetId="1" r:id="rId1"/>
  </sheets>
  <definedNames>
    <definedName name="_xlnm.Print_Area" localSheetId="0">'balance sheet - 08 Feb. 2006'!$A$10:$F$66</definedName>
    <definedName name="_xlnm.Print_Area">'balance sheet - 08 Feb. 2006'!$A$9:$F$62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<sst xmlns="http://schemas.openxmlformats.org/spreadsheetml/2006/main" count="59" uniqueCount="55">
  <si>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</si>
  <si>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</si>
  <si>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</si>
  <si>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</si>
  <si>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</si>
  <si>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</si>
  <si>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</si>
  <si>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</si>
  <si>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</si>
  <si>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</si>
  <si>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</si>
  <si>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</si>
  <si>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</si>
  <si>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</si>
  <si>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</si>
  <si>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</si>
  <si>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</si>
  <si>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</si>
  <si>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</si>
  <si>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</si>
  <si>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</si>
  <si>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</si>
  <si>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</si>
  <si>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</si>
  <si>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</si>
  <si>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</si>
  <si>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</si>
  <si>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</si>
  <si>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</si>
  <si>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</si>
  <si>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</si>
  <si>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</si>
  <si>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</si>
  <si>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</si>
  <si>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</si>
  <si>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</si>
  <si>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</si>
  <si>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</si>
  <si>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</si>
  <si>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</si>
  <si>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</si>
  <si>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</si>
  <si>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</si>
  <si>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</si>
  <si>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</si>
  <si>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</si>
  <si>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</si>
  <si>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25 JANUARY</t>
  </si>
  <si>
    <t xml:space="preserve">AS AT 08 FEBRUARY 2006 </t>
  </si>
  <si>
    <t>08 FEBRUARY</t>
  </si>
  <si>
    <t>09 FEBRUARY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</si>
  <si>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</t>
    </r>
    <r>
      <rPr>
        <sz val="12"/>
        <rFont val="Arial MT"/>
        <family val="0"/>
      </rPr>
      <t>.</t>
    </r>
  </si>
  <si>
    <r>
      <t>The year-to-date profit of $0.51bn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</si>
  <si>
    <t>News Release</t>
  </si>
  <si>
    <t>22 February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</si>
</sst>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9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0" fillId="2" borderId="11" xfId="0" applyNumberFormat="1" applyFon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16" fontId="4" fillId="0" borderId="19" xfId="0" applyNumberFormat="1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>
      <alignment horizontal="center"/>
    </xf>
    <xf numFmtId="37" fontId="0" fillId="0" borderId="19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8" fillId="0" borderId="20" xfId="0" applyNumberFormat="1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/>
    </xf>
    <xf numFmtId="39" fontId="0" fillId="0" borderId="19" xfId="0" applyNumberForma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4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7" fillId="2" borderId="11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11" fillId="2" borderId="8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1">
      <selection activeCell="A68" sqref="A68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10546875" style="0" customWidth="1"/>
    <col min="7" max="16384" width="11.4453125" style="0" customWidth="1"/>
  </cols>
  <sheetData>
    <row r="1" spans="1:7" ht="15">
      <c r="A1" s="47"/>
      <c r="B1" s="27"/>
      <c r="C1" s="27"/>
      <c r="D1" s="27"/>
      <c r="E1" s="27"/>
      <c r="F1" s="27"/>
      <c r="G1" s="12"/>
    </row>
    <row r="2" spans="1:7" ht="15">
      <c r="A2" s="18"/>
      <c r="B2" s="12"/>
      <c r="C2" s="12"/>
      <c r="D2" s="12"/>
      <c r="E2" s="12"/>
      <c r="F2" s="12"/>
      <c r="G2" s="12"/>
    </row>
    <row r="3" spans="1:7" ht="15">
      <c r="A3" s="18"/>
      <c r="B3" s="12"/>
      <c r="C3" s="12"/>
      <c r="D3" s="12"/>
      <c r="E3" s="12"/>
      <c r="F3" s="12"/>
      <c r="G3" s="12"/>
    </row>
    <row r="4" spans="1:7" ht="15">
      <c r="A4" s="18"/>
      <c r="B4" s="12"/>
      <c r="C4" s="12"/>
      <c r="D4" s="12"/>
      <c r="E4" s="12"/>
      <c r="F4" s="12"/>
      <c r="G4" s="12"/>
    </row>
    <row r="5" spans="1:7" ht="15">
      <c r="A5" s="18"/>
      <c r="B5" s="12"/>
      <c r="C5" s="12"/>
      <c r="D5" s="12"/>
      <c r="E5" s="12"/>
      <c r="F5" s="12"/>
      <c r="G5" s="12"/>
    </row>
    <row r="6" spans="1:7" ht="18.75">
      <c r="A6" s="89" t="s">
        <v>53</v>
      </c>
      <c r="B6" s="12"/>
      <c r="C6" s="12"/>
      <c r="D6" s="12"/>
      <c r="E6" s="12"/>
      <c r="F6" s="12"/>
      <c r="G6" s="12"/>
    </row>
    <row r="7" spans="1:7" ht="18.75">
      <c r="A7" s="90" t="s">
        <v>54</v>
      </c>
      <c r="B7" s="12"/>
      <c r="C7" s="12"/>
      <c r="D7" s="12"/>
      <c r="E7" s="12"/>
      <c r="F7" s="12"/>
      <c r="G7" s="12"/>
    </row>
    <row r="8" spans="1:7" ht="15">
      <c r="A8" s="18"/>
      <c r="B8" s="12"/>
      <c r="C8" s="12"/>
      <c r="D8" s="12"/>
      <c r="E8" s="12"/>
      <c r="F8" s="12"/>
      <c r="G8" s="12"/>
    </row>
    <row r="9" spans="1:7" ht="15.75">
      <c r="A9" s="13"/>
      <c r="B9" s="14"/>
      <c r="C9" s="14"/>
      <c r="D9" s="14"/>
      <c r="E9" s="14"/>
      <c r="F9" s="88"/>
      <c r="G9" s="12"/>
    </row>
    <row r="10" spans="1:6" ht="18">
      <c r="A10" s="32" t="s">
        <v>0</v>
      </c>
      <c r="B10" s="33"/>
      <c r="C10" s="33"/>
      <c r="D10" s="33"/>
      <c r="E10" s="33"/>
      <c r="F10" s="34"/>
    </row>
    <row r="11" spans="1:6" ht="18">
      <c r="A11" s="23" t="s">
        <v>1</v>
      </c>
      <c r="B11" s="26"/>
      <c r="C11" s="26"/>
      <c r="D11" s="26"/>
      <c r="E11" s="26"/>
      <c r="F11" s="21"/>
    </row>
    <row r="12" spans="1:6" ht="18">
      <c r="A12" s="23" t="s">
        <v>48</v>
      </c>
      <c r="B12" s="26"/>
      <c r="C12" s="26"/>
      <c r="D12" s="26"/>
      <c r="E12" s="26"/>
      <c r="F12" s="21"/>
    </row>
    <row r="13" spans="1:6" ht="15">
      <c r="A13" s="13" t="s">
        <v>43</v>
      </c>
      <c r="B13" s="14"/>
      <c r="C13" s="14"/>
      <c r="D13" s="14"/>
      <c r="E13" s="14"/>
      <c r="F13" s="17"/>
    </row>
    <row r="14" spans="1:6" ht="15.75">
      <c r="A14" s="18"/>
      <c r="B14" s="37">
        <v>2005</v>
      </c>
      <c r="C14" s="1"/>
      <c r="D14" s="54">
        <v>2006</v>
      </c>
      <c r="E14" s="50"/>
      <c r="F14" s="67">
        <v>2006</v>
      </c>
    </row>
    <row r="15" spans="1:6" ht="15.75">
      <c r="A15" s="18"/>
      <c r="B15" s="38" t="s">
        <v>50</v>
      </c>
      <c r="C15" s="2"/>
      <c r="D15" s="55" t="s">
        <v>47</v>
      </c>
      <c r="E15" s="51"/>
      <c r="F15" s="68" t="s">
        <v>49</v>
      </c>
    </row>
    <row r="16" spans="1:6" ht="15.75">
      <c r="A16" s="18"/>
      <c r="B16" s="39" t="s">
        <v>2</v>
      </c>
      <c r="C16" s="2"/>
      <c r="D16" s="56" t="s">
        <v>2</v>
      </c>
      <c r="E16" s="51"/>
      <c r="F16" s="69" t="s">
        <v>2</v>
      </c>
    </row>
    <row r="17" spans="1:6" ht="15.75">
      <c r="A17" s="87" t="s">
        <v>37</v>
      </c>
      <c r="B17" s="5"/>
      <c r="D17" s="57"/>
      <c r="E17" s="12"/>
      <c r="F17" s="70"/>
    </row>
    <row r="18" spans="1:6" ht="15.75">
      <c r="A18" s="24" t="s">
        <v>3</v>
      </c>
      <c r="B18" s="5"/>
      <c r="D18" s="57"/>
      <c r="E18" s="12"/>
      <c r="F18" s="70"/>
    </row>
    <row r="19" spans="1:6" ht="15">
      <c r="A19" s="18" t="s">
        <v>40</v>
      </c>
      <c r="B19" s="5">
        <f>32179614-20176+8912053+30296</f>
        <v>41101787</v>
      </c>
      <c r="D19" s="57">
        <f>54396038-29990+14268910+37748</f>
        <v>68672706</v>
      </c>
      <c r="E19" s="12"/>
      <c r="F19" s="70">
        <f>54920810-30088+13634713+8632</f>
        <v>68534067</v>
      </c>
    </row>
    <row r="20" spans="1:6" ht="15">
      <c r="A20" s="18" t="s">
        <v>41</v>
      </c>
      <c r="B20" s="40">
        <f>16032+9141514+92650185+5580975+2816-32179614+20176</f>
        <v>75232084</v>
      </c>
      <c r="D20" s="58">
        <f>14776+6340018+111789494+7345698+256-54396038+29990</f>
        <v>71124194</v>
      </c>
      <c r="E20" s="12"/>
      <c r="F20" s="71">
        <f>15212+9830556+109289355+7353778+561-54920810+30088</f>
        <v>71598740</v>
      </c>
    </row>
    <row r="21" spans="1:6" ht="15.75">
      <c r="A21" s="24" t="s">
        <v>39</v>
      </c>
      <c r="B21" s="36">
        <f>+B19+B20</f>
        <v>116333871</v>
      </c>
      <c r="C21" s="35"/>
      <c r="D21" s="59">
        <f>+D19+D20</f>
        <v>139796900</v>
      </c>
      <c r="E21" s="52"/>
      <c r="F21" s="72">
        <f>+F19+F20</f>
        <v>140132807</v>
      </c>
    </row>
    <row r="22" spans="1:6" ht="15">
      <c r="A22" s="18"/>
      <c r="B22" s="5"/>
      <c r="D22" s="57"/>
      <c r="E22" s="12"/>
      <c r="F22" s="70"/>
    </row>
    <row r="23" spans="1:6" ht="15.75">
      <c r="A23" s="24" t="s">
        <v>4</v>
      </c>
      <c r="B23" s="5"/>
      <c r="D23" s="57"/>
      <c r="E23" s="12"/>
      <c r="F23" s="70"/>
    </row>
    <row r="24" spans="1:6" ht="15">
      <c r="A24" s="18" t="s">
        <v>5</v>
      </c>
      <c r="B24" s="5" t="s">
        <v>6</v>
      </c>
      <c r="D24" s="57" t="s">
        <v>6</v>
      </c>
      <c r="E24" s="12"/>
      <c r="F24" s="70" t="s">
        <v>6</v>
      </c>
    </row>
    <row r="25" spans="1:6" ht="15">
      <c r="A25" s="18" t="s">
        <v>7</v>
      </c>
      <c r="B25" s="5">
        <v>552</v>
      </c>
      <c r="D25" s="57">
        <v>86404</v>
      </c>
      <c r="E25" s="12"/>
      <c r="F25" s="70">
        <v>86948</v>
      </c>
    </row>
    <row r="26" spans="1:6" ht="15">
      <c r="A26" s="18" t="s">
        <v>8</v>
      </c>
      <c r="B26" s="28">
        <v>11503248</v>
      </c>
      <c r="D26" s="28">
        <v>10964755</v>
      </c>
      <c r="E26" s="12"/>
      <c r="F26" s="73">
        <v>10964693</v>
      </c>
    </row>
    <row r="27" spans="1:6" ht="15">
      <c r="A27" s="18" t="s">
        <v>9</v>
      </c>
      <c r="B27" s="28">
        <v>73629715</v>
      </c>
      <c r="D27" s="28">
        <v>69807431</v>
      </c>
      <c r="E27" s="12"/>
      <c r="F27" s="73">
        <v>69811709</v>
      </c>
    </row>
    <row r="28" spans="1:6" ht="15">
      <c r="A28" s="18" t="s">
        <v>10</v>
      </c>
      <c r="B28" s="5">
        <f>-774303+778929+981843</f>
        <v>986469</v>
      </c>
      <c r="D28" s="57">
        <v>2061954</v>
      </c>
      <c r="E28" s="12"/>
      <c r="F28" s="70">
        <f>2091067-29116</f>
        <v>2061951</v>
      </c>
    </row>
    <row r="29" spans="1:6" ht="15.75">
      <c r="A29" s="18" t="s">
        <v>11</v>
      </c>
      <c r="B29" s="5">
        <v>0</v>
      </c>
      <c r="C29" s="4"/>
      <c r="D29" s="57">
        <v>0</v>
      </c>
      <c r="E29" s="53"/>
      <c r="F29" s="70">
        <v>0</v>
      </c>
    </row>
    <row r="30" spans="1:6" ht="15">
      <c r="A30" s="18" t="s">
        <v>12</v>
      </c>
      <c r="B30" s="29">
        <v>0</v>
      </c>
      <c r="D30" s="60">
        <v>534</v>
      </c>
      <c r="E30" s="12"/>
      <c r="F30" s="74">
        <v>0</v>
      </c>
    </row>
    <row r="31" spans="1:6" ht="15">
      <c r="A31" s="18" t="s">
        <v>13</v>
      </c>
      <c r="B31" s="6">
        <f>21323+2738720+83259+1659776+9485+7186711+6274337</f>
        <v>17973611</v>
      </c>
      <c r="D31" s="61">
        <f>41381+2906624+79328+1643690+9755+7549627+8638891</f>
        <v>20869296</v>
      </c>
      <c r="E31" s="12"/>
      <c r="F31" s="75">
        <f>33455+2906624+79328+1634399+11873+8036712+8639344</f>
        <v>21341735</v>
      </c>
    </row>
    <row r="32" spans="1:6" ht="15.75">
      <c r="A32" s="24" t="s">
        <v>14</v>
      </c>
      <c r="B32" s="8">
        <f>SUM(B25:B31)</f>
        <v>104093595</v>
      </c>
      <c r="C32" s="3"/>
      <c r="D32" s="62">
        <f>SUM(D25:D31)</f>
        <v>103790374</v>
      </c>
      <c r="E32" s="11"/>
      <c r="F32" s="76">
        <f>SUM(F25:F31)</f>
        <v>104267036</v>
      </c>
    </row>
    <row r="33" spans="1:6" ht="16.5" thickBot="1">
      <c r="A33" s="87" t="s">
        <v>15</v>
      </c>
      <c r="B33" s="9">
        <f>+B32+B21</f>
        <v>220427466</v>
      </c>
      <c r="C33" s="3"/>
      <c r="D33" s="63">
        <f>+D32+D21</f>
        <v>243587274</v>
      </c>
      <c r="E33" s="11"/>
      <c r="F33" s="77">
        <f>+F32+F21</f>
        <v>244399843</v>
      </c>
    </row>
    <row r="34" spans="1:6" ht="15.75" thickTop="1">
      <c r="A34" s="86"/>
      <c r="B34" s="5"/>
      <c r="D34" s="57"/>
      <c r="E34" s="12"/>
      <c r="F34" s="70"/>
    </row>
    <row r="35" spans="1:6" ht="15.75">
      <c r="A35" s="87" t="s">
        <v>16</v>
      </c>
      <c r="B35" s="5"/>
      <c r="D35" s="57"/>
      <c r="E35" s="12"/>
      <c r="F35" s="70"/>
    </row>
    <row r="36" spans="1:6" ht="15.75">
      <c r="A36" s="24" t="s">
        <v>17</v>
      </c>
      <c r="B36" s="10"/>
      <c r="D36" s="64"/>
      <c r="E36" s="12"/>
      <c r="F36" s="78"/>
    </row>
    <row r="37" spans="1:6" ht="15">
      <c r="A37" s="18" t="s">
        <v>18</v>
      </c>
      <c r="B37" s="5">
        <f>25581922+1174093</f>
        <v>26756015</v>
      </c>
      <c r="D37" s="57">
        <f>28370550+1296973</f>
        <v>29667523</v>
      </c>
      <c r="E37" s="12"/>
      <c r="F37" s="70">
        <f>27946004+1293760</f>
        <v>29239764</v>
      </c>
    </row>
    <row r="38" spans="1:6" ht="15">
      <c r="A38" s="18" t="s">
        <v>19</v>
      </c>
      <c r="B38" s="10"/>
      <c r="D38" s="64"/>
      <c r="E38" s="12"/>
      <c r="F38" s="78"/>
    </row>
    <row r="39" spans="1:6" ht="15">
      <c r="A39" s="18" t="s">
        <v>20</v>
      </c>
      <c r="B39" s="5">
        <f>9893664+162488+945895+154362</f>
        <v>11156409</v>
      </c>
      <c r="D39" s="57">
        <f>6535047+3701469+2773287+100386</f>
        <v>13110189</v>
      </c>
      <c r="E39" s="12"/>
      <c r="F39" s="70">
        <f>15749740+3015833+2784707+73275</f>
        <v>21623555</v>
      </c>
    </row>
    <row r="40" spans="1:6" ht="15">
      <c r="A40" s="18" t="s">
        <v>21</v>
      </c>
      <c r="B40" s="5">
        <v>58828</v>
      </c>
      <c r="D40" s="57">
        <v>63852</v>
      </c>
      <c r="E40" s="12"/>
      <c r="F40" s="70">
        <v>63852</v>
      </c>
    </row>
    <row r="41" spans="1:6" ht="15">
      <c r="A41" s="18" t="s">
        <v>22</v>
      </c>
      <c r="B41" s="5">
        <f>31872372-1685000</f>
        <v>30187372</v>
      </c>
      <c r="D41" s="57">
        <f>27752007-1626000</f>
        <v>26126007</v>
      </c>
      <c r="E41" s="12"/>
      <c r="F41" s="70">
        <f>25971659-100000</f>
        <v>25871659</v>
      </c>
    </row>
    <row r="42" spans="1:6" ht="15">
      <c r="A42" s="18" t="s">
        <v>23</v>
      </c>
      <c r="B42" s="6">
        <f>106969800-104675855-58828-162488-945895-154362</f>
        <v>972372</v>
      </c>
      <c r="D42" s="61">
        <f>159116814-151530598-100386-3701469-2773287-63852</f>
        <v>947222</v>
      </c>
      <c r="E42" s="12"/>
      <c r="F42" s="75">
        <f>153128645-73275-146465400-3015833-2784707-63852</f>
        <v>725578</v>
      </c>
    </row>
    <row r="43" spans="1:6" ht="15.75">
      <c r="A43" s="24" t="s">
        <v>24</v>
      </c>
      <c r="B43" s="7">
        <f>SUM(B37:B42)</f>
        <v>69130996</v>
      </c>
      <c r="C43" s="3"/>
      <c r="D43" s="65">
        <f>SUM(D37:D42)</f>
        <v>69914793</v>
      </c>
      <c r="E43" s="11"/>
      <c r="F43" s="79">
        <f>SUM(F37:F42)</f>
        <v>77524408</v>
      </c>
    </row>
    <row r="44" spans="1:6" ht="15">
      <c r="A44" s="25"/>
      <c r="B44" s="5"/>
      <c r="D44" s="57"/>
      <c r="E44" s="12"/>
      <c r="F44" s="70"/>
    </row>
    <row r="45" spans="1:6" ht="15.75">
      <c r="A45" s="24" t="s">
        <v>25</v>
      </c>
      <c r="B45" s="5"/>
      <c r="D45" s="57"/>
      <c r="E45" s="12"/>
      <c r="F45" s="70"/>
    </row>
    <row r="46" spans="1:6" ht="15">
      <c r="A46" s="18" t="s">
        <v>26</v>
      </c>
      <c r="B46" s="5"/>
      <c r="D46" s="57"/>
      <c r="E46" s="12"/>
      <c r="F46" s="70"/>
    </row>
    <row r="47" spans="1:6" ht="15">
      <c r="A47" s="18" t="s">
        <v>27</v>
      </c>
      <c r="B47" s="5">
        <v>3573578</v>
      </c>
      <c r="D47" s="57">
        <v>3792666</v>
      </c>
      <c r="E47" s="12"/>
      <c r="F47" s="70">
        <v>3792666</v>
      </c>
    </row>
    <row r="48" spans="1:6" ht="15">
      <c r="A48" s="18" t="s">
        <v>28</v>
      </c>
      <c r="B48" s="5">
        <f>252462+4232+14674</f>
        <v>271368</v>
      </c>
      <c r="D48" s="57">
        <f>175735+12588+15263</f>
        <v>203586</v>
      </c>
      <c r="E48" s="12"/>
      <c r="F48" s="70">
        <f>171540+6783-12403</f>
        <v>165920</v>
      </c>
    </row>
    <row r="49" spans="1:6" ht="15">
      <c r="A49" s="18" t="s">
        <v>42</v>
      </c>
      <c r="B49" s="5">
        <f>26396778+1685000+104675855</f>
        <v>132757633</v>
      </c>
      <c r="D49" s="57">
        <f>1626000+151530598</f>
        <v>153156598</v>
      </c>
      <c r="E49" s="12"/>
      <c r="F49" s="70">
        <f>100000+146465400</f>
        <v>146565400</v>
      </c>
    </row>
    <row r="50" spans="1:6" ht="15">
      <c r="A50" s="18" t="s">
        <v>45</v>
      </c>
      <c r="B50" s="5">
        <f>778929</f>
        <v>778929</v>
      </c>
      <c r="D50" s="57">
        <v>587521</v>
      </c>
      <c r="E50" s="12"/>
      <c r="F50" s="70">
        <f>540803-29116</f>
        <v>511687</v>
      </c>
    </row>
    <row r="51" spans="1:6" ht="15.75">
      <c r="A51" s="18" t="s">
        <v>29</v>
      </c>
      <c r="B51" s="5">
        <f>6838731+4774703</f>
        <v>11613434</v>
      </c>
      <c r="D51" s="57">
        <f>11965839+1076070</f>
        <v>13041909</v>
      </c>
      <c r="E51" s="11"/>
      <c r="F51" s="70">
        <f>11937164+1065488</f>
        <v>13002652</v>
      </c>
    </row>
    <row r="52" spans="1:6" ht="15.75">
      <c r="A52" s="24" t="s">
        <v>30</v>
      </c>
      <c r="B52" s="8">
        <f>SUM(B47:B51)</f>
        <v>148994942</v>
      </c>
      <c r="C52" s="3"/>
      <c r="D52" s="62">
        <f>SUM(D47:D51)</f>
        <v>170782280</v>
      </c>
      <c r="E52" s="12"/>
      <c r="F52" s="76">
        <f>SUM(F47:F51)</f>
        <v>164038325</v>
      </c>
    </row>
    <row r="53" spans="1:6" ht="15">
      <c r="A53" s="18"/>
      <c r="B53" s="5"/>
      <c r="D53" s="57"/>
      <c r="E53" s="12"/>
      <c r="F53" s="70"/>
    </row>
    <row r="54" spans="1:6" ht="15.75">
      <c r="A54" s="24" t="s">
        <v>31</v>
      </c>
      <c r="B54" s="5"/>
      <c r="D54" s="57"/>
      <c r="E54" s="12"/>
      <c r="F54" s="70"/>
    </row>
    <row r="55" spans="1:6" ht="15">
      <c r="A55" s="18" t="s">
        <v>32</v>
      </c>
      <c r="B55" s="5"/>
      <c r="D55" s="57"/>
      <c r="E55" s="12"/>
      <c r="F55" s="70"/>
    </row>
    <row r="56" spans="1:6" ht="15">
      <c r="A56" s="18" t="s">
        <v>33</v>
      </c>
      <c r="B56" s="5">
        <f>4000</f>
        <v>4000</v>
      </c>
      <c r="D56" s="57">
        <f>4000</f>
        <v>4000</v>
      </c>
      <c r="E56" s="12"/>
      <c r="F56" s="70">
        <f>4000</f>
        <v>4000</v>
      </c>
    </row>
    <row r="57" spans="1:6" ht="15">
      <c r="A57" s="18" t="s">
        <v>34</v>
      </c>
      <c r="B57" s="5">
        <v>20000</v>
      </c>
      <c r="D57" s="57">
        <v>20000</v>
      </c>
      <c r="E57" s="12"/>
      <c r="F57" s="70">
        <v>20000</v>
      </c>
    </row>
    <row r="58" spans="1:6" ht="15">
      <c r="A58" s="18" t="s">
        <v>38</v>
      </c>
      <c r="B58" s="6">
        <v>2277528</v>
      </c>
      <c r="D58" s="61">
        <v>2866201</v>
      </c>
      <c r="E58" s="12"/>
      <c r="F58" s="75">
        <v>2813110</v>
      </c>
    </row>
    <row r="59" spans="1:6" ht="15.75">
      <c r="A59" s="24" t="s">
        <v>35</v>
      </c>
      <c r="B59" s="30">
        <f>SUM(B56:B58)</f>
        <v>2301528</v>
      </c>
      <c r="C59" s="11"/>
      <c r="D59" s="66">
        <f>SUM(D56:D58)</f>
        <v>2890201</v>
      </c>
      <c r="E59" s="11"/>
      <c r="F59" s="80">
        <f>SUM(F56:F58)</f>
        <v>2837110</v>
      </c>
    </row>
    <row r="60" spans="1:6" ht="16.5" thickBot="1">
      <c r="A60" s="85" t="s">
        <v>36</v>
      </c>
      <c r="B60" s="31">
        <f>B43+B52+B59</f>
        <v>220427466</v>
      </c>
      <c r="C60" s="19"/>
      <c r="D60" s="31">
        <f>D43+D52+D59</f>
        <v>243587274</v>
      </c>
      <c r="E60" s="20"/>
      <c r="F60" s="81">
        <f>F43+F52+F59</f>
        <v>244399843</v>
      </c>
    </row>
    <row r="61" spans="1:6" ht="15.75" thickTop="1">
      <c r="A61" s="18"/>
      <c r="B61" s="48"/>
      <c r="C61" s="12"/>
      <c r="D61" s="12"/>
      <c r="E61" s="12"/>
      <c r="F61" s="82"/>
    </row>
    <row r="62" spans="1:6" ht="15" customHeight="1">
      <c r="A62" s="13"/>
      <c r="B62" s="14"/>
      <c r="C62" s="15"/>
      <c r="D62" s="16"/>
      <c r="E62" s="15"/>
      <c r="F62" s="17"/>
    </row>
    <row r="63" spans="1:6" ht="19.5" customHeight="1">
      <c r="A63" s="45" t="s">
        <v>44</v>
      </c>
      <c r="B63" s="41"/>
      <c r="C63" s="42"/>
      <c r="D63" s="49"/>
      <c r="E63" s="41"/>
      <c r="F63" s="83"/>
    </row>
    <row r="64" spans="1:6" ht="15.75" customHeight="1">
      <c r="A64" s="46" t="s">
        <v>52</v>
      </c>
      <c r="B64" s="12"/>
      <c r="C64" s="42"/>
      <c r="D64" s="49"/>
      <c r="E64" s="41"/>
      <c r="F64" s="83"/>
    </row>
    <row r="65" spans="1:10" ht="12.75" customHeight="1">
      <c r="A65" s="46" t="s">
        <v>46</v>
      </c>
      <c r="C65" s="44"/>
      <c r="D65" s="44"/>
      <c r="E65" s="44"/>
      <c r="F65" s="22"/>
      <c r="G65" s="44"/>
      <c r="H65" s="44"/>
      <c r="I65" s="44"/>
      <c r="J65" s="44"/>
    </row>
    <row r="66" spans="1:6" ht="15.75">
      <c r="A66" s="13" t="s">
        <v>51</v>
      </c>
      <c r="B66" s="43"/>
      <c r="C66" s="43"/>
      <c r="D66" s="43"/>
      <c r="E66" s="43"/>
      <c r="F66" s="84"/>
    </row>
  </sheetData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2006-02-16T18:16:13Z</cp:lastPrinted>
  <dcterms:created xsi:type="dcterms:W3CDTF">2000-01-13T22:55:02Z</dcterms:created>
  <dcterms:modified xsi:type="dcterms:W3CDTF">2006-03-02T16:57:40Z</dcterms:modified>
  <cp:category/>
  <cp:version/>
  <cp:contentType/>
  <cp:contentStatus/>
</cp:coreProperties>
</file>