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3 May 2007" sheetId="1" r:id="rId1"/>
  </sheets>
  <definedNames>
    <definedName name="_xlnm.Print_Area" localSheetId="0">'balance sheet - 23 May 2007'!$A$9:$F$65</definedName>
    <definedName name="_xlnm.Print_Area">'balance sheet - 23 May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<sst xmlns="http://schemas.openxmlformats.org/spreadsheetml/2006/main" count="59" uniqueCount="55">
  <si>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</si>
  <si>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</si>
  <si>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</si>
  <si>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</si>
  <si>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</si>
  <si>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</si>
  <si>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</si>
  <si>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</si>
  <si>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</si>
  <si>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</si>
  <si>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</si>
  <si>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</si>
  <si>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</si>
  <si>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</si>
  <si>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</si>
  <si>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</si>
  <si>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</si>
  <si>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</si>
  <si>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</si>
  <si>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</si>
  <si>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</si>
  <si>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</si>
  <si>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</si>
  <si>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</si>
  <si>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</si>
  <si>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</si>
  <si>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</si>
  <si>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</si>
  <si>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</si>
  <si>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</si>
  <si>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</si>
  <si>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</si>
  <si>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</si>
  <si>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</si>
  <si>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</si>
  <si>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</si>
  <si>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</si>
  <si>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</si>
  <si>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</si>
  <si>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</si>
  <si>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</si>
  <si>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</si>
  <si>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</si>
  <si>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</si>
  <si>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</si>
  <si>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</si>
  <si>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</si>
  <si>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</si>
  <si>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09 MAY</t>
  </si>
  <si>
    <t xml:space="preserve">AS AT 23 MAY 2007 </t>
  </si>
  <si>
    <t>23 MAY</t>
  </si>
  <si>
    <t>24 MAY</t>
  </si>
  <si>
    <t>News Release</t>
  </si>
  <si>
    <t>06 June 2007</t>
  </si>
  <si>
    <r>
      <t>The year-to-date profit of $0.76bn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</si>
</sst>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1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8" fillId="3" borderId="15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3" borderId="16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7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8" xfId="0" applyNumberFormat="1" applyFill="1" applyBorder="1" applyAlignment="1" applyProtection="1">
      <alignment/>
      <protection hidden="1"/>
    </xf>
    <xf numFmtId="37" fontId="0" fillId="3" borderId="19" xfId="0" applyNumberFormat="1" applyFon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21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22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5" fillId="2" borderId="24" xfId="0" applyNumberFormat="1" applyFont="1" applyFill="1" applyBorder="1" applyAlignment="1" applyProtection="1">
      <alignment/>
      <protection hidden="1"/>
    </xf>
    <xf numFmtId="37" fontId="5" fillId="2" borderId="25" xfId="0" applyNumberFormat="1" applyFont="1" applyFill="1" applyBorder="1" applyAlignment="1" applyProtection="1">
      <alignment/>
      <protection hidden="1"/>
    </xf>
    <xf numFmtId="37" fontId="5" fillId="3" borderId="26" xfId="0" applyNumberFormat="1" applyFont="1" applyFill="1" applyBorder="1" applyAlignment="1" applyProtection="1">
      <alignment/>
      <protection hidden="1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1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8.25" customHeight="1">
      <c r="A5" s="9"/>
      <c r="B5" s="3"/>
      <c r="C5" s="3"/>
      <c r="D5" s="3"/>
      <c r="E5" s="3"/>
      <c r="F5" s="3"/>
      <c r="G5" s="3"/>
    </row>
    <row r="6" spans="1:7" ht="18.75">
      <c r="A6" s="66" t="s">
        <v>52</v>
      </c>
      <c r="B6" s="3"/>
      <c r="C6" s="3"/>
      <c r="D6" s="3"/>
      <c r="E6" s="3"/>
      <c r="F6" s="3"/>
      <c r="G6" s="3"/>
    </row>
    <row r="7" spans="1:7" ht="18.75">
      <c r="A7" s="67" t="s">
        <v>53</v>
      </c>
      <c r="B7" s="3"/>
      <c r="C7" s="3"/>
      <c r="D7" s="3"/>
      <c r="E7" s="3"/>
      <c r="F7" s="3"/>
      <c r="G7" s="3"/>
    </row>
    <row r="8" spans="1:7" ht="15">
      <c r="A8" s="9"/>
      <c r="B8" s="3"/>
      <c r="C8" s="3"/>
      <c r="D8" s="3"/>
      <c r="E8" s="3"/>
      <c r="F8" s="3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51</v>
      </c>
      <c r="C14" s="2"/>
      <c r="D14" s="31" t="s">
        <v>48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8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9">
        <f>59880871-56911+15235757+14958</f>
        <v>75074675</v>
      </c>
      <c r="C18" s="40"/>
      <c r="D18" s="41">
        <f>67806961-71395+17910923+14625</f>
        <v>85661114</v>
      </c>
      <c r="E18" s="42"/>
      <c r="F18" s="41">
        <f>67419514-72329+17928029+14625</f>
        <v>85289839</v>
      </c>
    </row>
    <row r="19" spans="1:6" ht="15">
      <c r="A19" s="9" t="s">
        <v>41</v>
      </c>
      <c r="B19" s="43">
        <f>22832+9228691+123925051+7492554+686-59880871+56911</f>
        <v>80845854</v>
      </c>
      <c r="C19" s="40"/>
      <c r="D19" s="41">
        <f>27128+10184040+136711185+8180545+1425-67806961+71395</f>
        <v>87368757</v>
      </c>
      <c r="E19" s="42"/>
      <c r="F19" s="41">
        <f>27413+10667386+133242570+8188358+107191-67419514+72329</f>
        <v>84885733</v>
      </c>
    </row>
    <row r="20" spans="1:6" ht="15.75">
      <c r="A20" s="12" t="s">
        <v>39</v>
      </c>
      <c r="B20" s="44">
        <f>+B18+B19</f>
        <v>155920529</v>
      </c>
      <c r="C20" s="45"/>
      <c r="D20" s="46">
        <f>+D18+D19</f>
        <v>173029871</v>
      </c>
      <c r="E20" s="47"/>
      <c r="F20" s="46">
        <f>+F18+F19</f>
        <v>170175572</v>
      </c>
    </row>
    <row r="21" spans="1:6" ht="15">
      <c r="A21" s="9"/>
      <c r="B21" s="39"/>
      <c r="C21" s="40"/>
      <c r="D21" s="39"/>
      <c r="E21" s="42"/>
      <c r="F21" s="39"/>
    </row>
    <row r="22" spans="1:6" ht="15.75">
      <c r="A22" s="12" t="s">
        <v>4</v>
      </c>
      <c r="B22" s="39"/>
      <c r="C22" s="40"/>
      <c r="D22" s="39"/>
      <c r="E22" s="42"/>
      <c r="F22" s="39"/>
    </row>
    <row r="23" spans="1:6" ht="15">
      <c r="A23" s="9" t="s">
        <v>5</v>
      </c>
      <c r="B23" s="39" t="s">
        <v>6</v>
      </c>
      <c r="C23" s="40"/>
      <c r="D23" s="39" t="s">
        <v>6</v>
      </c>
      <c r="E23" s="42"/>
      <c r="F23" s="39" t="s">
        <v>6</v>
      </c>
    </row>
    <row r="24" spans="1:6" ht="15">
      <c r="A24" s="9" t="s">
        <v>7</v>
      </c>
      <c r="B24" s="39">
        <v>89683</v>
      </c>
      <c r="C24" s="40"/>
      <c r="D24" s="41">
        <v>2611</v>
      </c>
      <c r="E24" s="42"/>
      <c r="F24" s="41">
        <v>2622</v>
      </c>
    </row>
    <row r="25" spans="1:6" ht="15">
      <c r="A25" s="9" t="s">
        <v>8</v>
      </c>
      <c r="B25" s="48">
        <v>6620633</v>
      </c>
      <c r="C25" s="40"/>
      <c r="D25" s="41">
        <v>604528</v>
      </c>
      <c r="E25" s="42"/>
      <c r="F25" s="41">
        <v>604528</v>
      </c>
    </row>
    <row r="26" spans="1:6" ht="15">
      <c r="A26" s="9" t="s">
        <v>9</v>
      </c>
      <c r="B26" s="48">
        <v>72650317</v>
      </c>
      <c r="C26" s="40"/>
      <c r="D26" s="41">
        <v>68270898</v>
      </c>
      <c r="E26" s="42"/>
      <c r="F26" s="41">
        <v>68270898</v>
      </c>
    </row>
    <row r="27" spans="1:6" ht="15">
      <c r="A27" s="9" t="s">
        <v>10</v>
      </c>
      <c r="B27" s="39">
        <f>2122769+187952</f>
        <v>2310721</v>
      </c>
      <c r="C27" s="40"/>
      <c r="D27" s="41">
        <f>1043760-80346</f>
        <v>963414</v>
      </c>
      <c r="E27" s="42"/>
      <c r="F27" s="41">
        <f>1043754-80346</f>
        <v>963408</v>
      </c>
    </row>
    <row r="28" spans="1:6" ht="15.75" hidden="1">
      <c r="A28" s="9" t="s">
        <v>11</v>
      </c>
      <c r="B28" s="39">
        <v>0</v>
      </c>
      <c r="C28" s="49"/>
      <c r="D28" s="39">
        <v>0</v>
      </c>
      <c r="E28" s="50"/>
      <c r="F28" s="39">
        <v>0</v>
      </c>
    </row>
    <row r="29" spans="1:6" ht="15">
      <c r="A29" s="9" t="s">
        <v>12</v>
      </c>
      <c r="B29" s="51">
        <v>0</v>
      </c>
      <c r="C29" s="40"/>
      <c r="D29" s="41">
        <v>0</v>
      </c>
      <c r="E29" s="42"/>
      <c r="F29" s="41">
        <v>0</v>
      </c>
    </row>
    <row r="30" spans="1:6" ht="15">
      <c r="A30" s="9" t="s">
        <v>13</v>
      </c>
      <c r="B30" s="52">
        <f>49880+2906624+75436+1620268+9486+9232720+9060410</f>
        <v>22954824</v>
      </c>
      <c r="C30" s="40"/>
      <c r="D30" s="53">
        <f>54495+2999595+53505+1892334+9493+9828457+9868112</f>
        <v>24705991</v>
      </c>
      <c r="E30" s="42"/>
      <c r="F30" s="53">
        <f>50506+2999595+53505+1893888+9503+10099865+9807727</f>
        <v>24914589</v>
      </c>
    </row>
    <row r="31" spans="1:6" ht="15.75">
      <c r="A31" s="12" t="s">
        <v>14</v>
      </c>
      <c r="B31" s="54">
        <f>SUM(B24:B30)</f>
        <v>104626178</v>
      </c>
      <c r="C31" s="55"/>
      <c r="D31" s="54">
        <f>SUM(D24:D30)</f>
        <v>94547442</v>
      </c>
      <c r="E31" s="56"/>
      <c r="F31" s="54">
        <f>SUM(F24:F30)</f>
        <v>94756045</v>
      </c>
    </row>
    <row r="32" spans="1:6" ht="16.5" thickBot="1">
      <c r="A32" s="68" t="s">
        <v>15</v>
      </c>
      <c r="B32" s="57">
        <f>+B31+B20</f>
        <v>260546707</v>
      </c>
      <c r="C32" s="55"/>
      <c r="D32" s="57">
        <f>+D31+D20</f>
        <v>267577313</v>
      </c>
      <c r="E32" s="56"/>
      <c r="F32" s="57">
        <f>+F31+F20</f>
        <v>264931617</v>
      </c>
    </row>
    <row r="33" spans="1:6" ht="15.75" thickTop="1">
      <c r="A33" s="69"/>
      <c r="B33" s="39"/>
      <c r="C33" s="40"/>
      <c r="D33" s="39"/>
      <c r="E33" s="42"/>
      <c r="F33" s="39"/>
    </row>
    <row r="34" spans="1:6" ht="15.75">
      <c r="A34" s="68" t="s">
        <v>16</v>
      </c>
      <c r="B34" s="39"/>
      <c r="C34" s="40"/>
      <c r="D34" s="39"/>
      <c r="E34" s="42"/>
      <c r="F34" s="39"/>
    </row>
    <row r="35" spans="1:6" ht="15.75">
      <c r="A35" s="12" t="s">
        <v>17</v>
      </c>
      <c r="B35" s="58"/>
      <c r="C35" s="40"/>
      <c r="D35" s="58"/>
      <c r="E35" s="42"/>
      <c r="F35" s="58"/>
    </row>
    <row r="36" spans="1:6" ht="15">
      <c r="A36" s="9" t="s">
        <v>18</v>
      </c>
      <c r="B36" s="39">
        <f>29296940+1360750</f>
        <v>30657690</v>
      </c>
      <c r="C36" s="40"/>
      <c r="D36" s="41">
        <f>34329928+1608209</f>
        <v>35938137</v>
      </c>
      <c r="E36" s="42"/>
      <c r="F36" s="41">
        <f>34196689+1611643</f>
        <v>35808332</v>
      </c>
    </row>
    <row r="37" spans="1:6" ht="15">
      <c r="A37" s="9" t="s">
        <v>19</v>
      </c>
      <c r="B37" s="58"/>
      <c r="C37" s="40"/>
      <c r="D37" s="58"/>
      <c r="E37" s="42"/>
      <c r="F37" s="58"/>
    </row>
    <row r="38" spans="1:6" ht="15">
      <c r="A38" s="9" t="s">
        <v>20</v>
      </c>
      <c r="B38" s="39">
        <f>4254297+16061810+1044967+46650</f>
        <v>21407724</v>
      </c>
      <c r="C38" s="40"/>
      <c r="D38" s="41">
        <f>20478865+58421+16825951+932905+188</f>
        <v>38296330</v>
      </c>
      <c r="E38" s="42"/>
      <c r="F38" s="41">
        <f>17370314+16187849+1164296+188+271575</f>
        <v>34994222</v>
      </c>
    </row>
    <row r="39" spans="1:6" ht="15">
      <c r="A39" s="9" t="s">
        <v>21</v>
      </c>
      <c r="B39" s="39">
        <v>63852</v>
      </c>
      <c r="C39" s="40"/>
      <c r="D39" s="39">
        <v>65895</v>
      </c>
      <c r="E39" s="42"/>
      <c r="F39" s="39">
        <v>65895</v>
      </c>
    </row>
    <row r="40" spans="1:6" ht="15">
      <c r="A40" s="9" t="s">
        <v>22</v>
      </c>
      <c r="B40" s="39">
        <f>28499426-3214500</f>
        <v>25284926</v>
      </c>
      <c r="C40" s="40"/>
      <c r="D40" s="41">
        <f>32484067-3439500</f>
        <v>29044567</v>
      </c>
      <c r="E40" s="42"/>
      <c r="F40" s="41">
        <f>31093260-1907500</f>
        <v>29185760</v>
      </c>
    </row>
    <row r="41" spans="1:6" ht="15">
      <c r="A41" s="9" t="s">
        <v>23</v>
      </c>
      <c r="B41" s="52">
        <f>182139368-46650-163846954-16061810-1044967-63852</f>
        <v>1075135</v>
      </c>
      <c r="C41" s="40"/>
      <c r="D41" s="53">
        <f>165681657-58421-124330705-22367599-16825951-932905-188-65895</f>
        <v>1099993</v>
      </c>
      <c r="E41" s="42"/>
      <c r="F41" s="53">
        <f>167944240-271575-126572383-22367599-16187849-1164296-188-65895</f>
        <v>1314455</v>
      </c>
    </row>
    <row r="42" spans="1:6" ht="15.75">
      <c r="A42" s="12" t="s">
        <v>24</v>
      </c>
      <c r="B42" s="59">
        <f>SUM(B36:B41)</f>
        <v>78489327</v>
      </c>
      <c r="C42" s="55"/>
      <c r="D42" s="59">
        <f>SUM(D36:D41)</f>
        <v>104444922</v>
      </c>
      <c r="E42" s="56"/>
      <c r="F42" s="59">
        <f>SUM(F36:F41)</f>
        <v>101368664</v>
      </c>
    </row>
    <row r="43" spans="1:6" ht="15">
      <c r="A43" s="13"/>
      <c r="B43" s="39"/>
      <c r="C43" s="40"/>
      <c r="D43" s="39"/>
      <c r="E43" s="42"/>
      <c r="F43" s="39"/>
    </row>
    <row r="44" spans="1:6" ht="15.75">
      <c r="A44" s="12" t="s">
        <v>25</v>
      </c>
      <c r="B44" s="39"/>
      <c r="C44" s="40"/>
      <c r="D44" s="39"/>
      <c r="E44" s="42"/>
      <c r="F44" s="39"/>
    </row>
    <row r="45" spans="1:6" ht="15">
      <c r="A45" s="9" t="s">
        <v>26</v>
      </c>
      <c r="B45" s="39"/>
      <c r="C45" s="40"/>
      <c r="D45" s="39"/>
      <c r="E45" s="42"/>
      <c r="F45" s="39"/>
    </row>
    <row r="46" spans="1:6" ht="15">
      <c r="A46" s="9" t="s">
        <v>27</v>
      </c>
      <c r="B46" s="39">
        <v>3792666</v>
      </c>
      <c r="C46" s="40"/>
      <c r="D46" s="39">
        <v>3913978</v>
      </c>
      <c r="E46" s="42"/>
      <c r="F46" s="39">
        <v>3913978</v>
      </c>
    </row>
    <row r="47" spans="1:6" ht="15">
      <c r="A47" s="9" t="s">
        <v>28</v>
      </c>
      <c r="B47" s="39">
        <f>159596+50039-5715</f>
        <v>203920</v>
      </c>
      <c r="C47" s="40"/>
      <c r="D47" s="41">
        <f>88288+20641+1069</f>
        <v>109998</v>
      </c>
      <c r="E47" s="42"/>
      <c r="F47" s="41">
        <f>87156+47291+731</f>
        <v>135178</v>
      </c>
    </row>
    <row r="48" spans="1:6" ht="15">
      <c r="A48" s="9" t="s">
        <v>42</v>
      </c>
      <c r="B48" s="39">
        <f>163846954+3214500</f>
        <v>167061454</v>
      </c>
      <c r="C48" s="40"/>
      <c r="D48" s="41">
        <f>3439500+124330705+22367599</f>
        <v>150137804</v>
      </c>
      <c r="E48" s="42"/>
      <c r="F48" s="41">
        <f>1907500+126572383+22367599</f>
        <v>150847482</v>
      </c>
    </row>
    <row r="49" spans="1:6" ht="15">
      <c r="A49" s="9" t="s">
        <v>45</v>
      </c>
      <c r="B49" s="39">
        <v>0</v>
      </c>
      <c r="C49" s="40"/>
      <c r="D49" s="41">
        <f>837894-80346</f>
        <v>757548</v>
      </c>
      <c r="E49" s="42"/>
      <c r="F49" s="41">
        <f>849364-80346</f>
        <v>769018</v>
      </c>
    </row>
    <row r="50" spans="1:6" ht="15.75">
      <c r="A50" s="9" t="s">
        <v>29</v>
      </c>
      <c r="B50" s="39">
        <f>7122246+1040016-1</f>
        <v>8162261</v>
      </c>
      <c r="C50" s="40"/>
      <c r="D50" s="41">
        <f>4242852+819303</f>
        <v>5062155</v>
      </c>
      <c r="E50" s="56"/>
      <c r="F50" s="41">
        <f>3926170+820781</f>
        <v>4746951</v>
      </c>
    </row>
    <row r="51" spans="1:6" ht="15.75">
      <c r="A51" s="12" t="s">
        <v>30</v>
      </c>
      <c r="B51" s="54">
        <f>SUM(B46:B50)</f>
        <v>179220301</v>
      </c>
      <c r="C51" s="55"/>
      <c r="D51" s="54">
        <f>SUM(D46:D50)</f>
        <v>159981483</v>
      </c>
      <c r="E51" s="42"/>
      <c r="F51" s="54">
        <f>SUM(F46:F50)</f>
        <v>160412607</v>
      </c>
    </row>
    <row r="52" spans="1:6" ht="15">
      <c r="A52" s="9"/>
      <c r="B52" s="39"/>
      <c r="C52" s="40"/>
      <c r="D52" s="39"/>
      <c r="E52" s="42"/>
      <c r="F52" s="39"/>
    </row>
    <row r="53" spans="1:6" ht="15.75">
      <c r="A53" s="12" t="s">
        <v>31</v>
      </c>
      <c r="B53" s="39"/>
      <c r="C53" s="40"/>
      <c r="D53" s="39"/>
      <c r="E53" s="42"/>
      <c r="F53" s="39"/>
    </row>
    <row r="54" spans="1:6" ht="15">
      <c r="A54" s="9" t="s">
        <v>32</v>
      </c>
      <c r="B54" s="39"/>
      <c r="C54" s="40"/>
      <c r="D54" s="39"/>
      <c r="E54" s="42"/>
      <c r="F54" s="39"/>
    </row>
    <row r="55" spans="1:6" ht="15">
      <c r="A55" s="9" t="s">
        <v>33</v>
      </c>
      <c r="B55" s="39">
        <f>4000</f>
        <v>4000</v>
      </c>
      <c r="C55" s="40"/>
      <c r="D55" s="39">
        <f>4000</f>
        <v>4000</v>
      </c>
      <c r="E55" s="42"/>
      <c r="F55" s="39">
        <f>4000</f>
        <v>4000</v>
      </c>
    </row>
    <row r="56" spans="1:6" ht="15">
      <c r="A56" s="9" t="s">
        <v>34</v>
      </c>
      <c r="B56" s="39">
        <v>20000</v>
      </c>
      <c r="C56" s="40"/>
      <c r="D56" s="39">
        <v>20000</v>
      </c>
      <c r="E56" s="42"/>
      <c r="F56" s="39">
        <v>20000</v>
      </c>
    </row>
    <row r="57" spans="1:6" ht="15">
      <c r="A57" s="9" t="s">
        <v>38</v>
      </c>
      <c r="B57" s="52">
        <v>2813079</v>
      </c>
      <c r="C57" s="40"/>
      <c r="D57" s="53">
        <v>3126908</v>
      </c>
      <c r="E57" s="42"/>
      <c r="F57" s="53">
        <v>3126346</v>
      </c>
    </row>
    <row r="58" spans="1:6" ht="15.75">
      <c r="A58" s="12" t="s">
        <v>35</v>
      </c>
      <c r="B58" s="60">
        <f>SUM(B55:B57)</f>
        <v>2837079</v>
      </c>
      <c r="C58" s="56"/>
      <c r="D58" s="60">
        <f>SUM(D55:D57)</f>
        <v>3150908</v>
      </c>
      <c r="E58" s="56"/>
      <c r="F58" s="61">
        <f>SUM(F55:F57)</f>
        <v>3150346</v>
      </c>
    </row>
    <row r="59" spans="1:6" ht="16.5" thickBot="1">
      <c r="A59" s="70" t="s">
        <v>36</v>
      </c>
      <c r="B59" s="62">
        <f>B42+B51+B58</f>
        <v>260546707</v>
      </c>
      <c r="C59" s="63"/>
      <c r="D59" s="62">
        <f>D42+D51+D58</f>
        <v>267577313</v>
      </c>
      <c r="E59" s="64"/>
      <c r="F59" s="65">
        <f>F42+F51+F58</f>
        <v>264931617</v>
      </c>
    </row>
    <row r="60" spans="1:6" ht="15.75" thickTop="1">
      <c r="A60" s="9"/>
      <c r="B60" s="26"/>
      <c r="C60" s="3"/>
      <c r="D60" s="3"/>
      <c r="E60" s="3"/>
      <c r="F60" s="34"/>
    </row>
    <row r="61" spans="1:6" ht="15" customHeight="1">
      <c r="A61" s="4"/>
      <c r="B61" s="5"/>
      <c r="C61" s="6"/>
      <c r="D61" s="7"/>
      <c r="E61" s="6"/>
      <c r="F61" s="35"/>
    </row>
    <row r="62" spans="1:6" ht="19.5" customHeight="1">
      <c r="A62" s="23" t="s">
        <v>44</v>
      </c>
      <c r="B62" s="19"/>
      <c r="C62" s="20"/>
      <c r="D62" s="27"/>
      <c r="E62" s="19"/>
      <c r="F62" s="36"/>
    </row>
    <row r="63" spans="1:6" ht="15.75" customHeight="1">
      <c r="A63" s="24" t="s">
        <v>54</v>
      </c>
      <c r="B63" s="3"/>
      <c r="C63" s="20"/>
      <c r="D63" s="27"/>
      <c r="E63" s="19"/>
      <c r="F63" s="36"/>
    </row>
    <row r="64" spans="1:10" ht="12.75" customHeight="1">
      <c r="A64" s="24" t="s">
        <v>46</v>
      </c>
      <c r="C64" s="22"/>
      <c r="D64" s="22"/>
      <c r="E64" s="22"/>
      <c r="F64" s="37"/>
      <c r="G64" s="22"/>
      <c r="H64" s="22"/>
      <c r="I64" s="22"/>
      <c r="J64" s="22"/>
    </row>
    <row r="65" spans="1:6" ht="15.75">
      <c r="A65" s="4" t="s">
        <v>47</v>
      </c>
      <c r="B65" s="21"/>
      <c r="C65" s="21"/>
      <c r="D65" s="21"/>
      <c r="E65" s="21"/>
      <c r="F65" s="38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2007-06-01T14:12:26Z</cp:lastPrinted>
  <dcterms:created xsi:type="dcterms:W3CDTF">2000-01-13T22:55:02Z</dcterms:created>
  <dcterms:modified xsi:type="dcterms:W3CDTF">2007-06-06T19:45:10Z</dcterms:modified>
  <cp:category/>
  <cp:version/>
  <cp:contentType/>
  <cp:contentStatus/>
</cp:coreProperties>
</file>