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14 Sept.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- 14 Sept. 2016'!$A$1:$F$66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- 14 Sept. 2016'!$A$9:$F$62</definedName>
  </definedNames>
  <calcPr calcId="152511"/>
</workbook>
</file>

<file path=xl/calcChain.xml><?xml version="1.0" encoding="utf-8"?>
<calcChain xmlns="http://schemas.openxmlformats.org/spreadsheetml/2006/main">
  <c r="D59" i="1" l="1"/>
  <c r="D51" i="1"/>
  <c r="D48" i="1"/>
  <c r="D43" i="1"/>
  <c r="D40" i="1"/>
  <c r="D38" i="1"/>
  <c r="D32" i="1"/>
  <c r="D29" i="1"/>
  <c r="D26" i="1"/>
  <c r="D20" i="1"/>
  <c r="D19" i="1"/>
  <c r="D22" i="1" s="1"/>
  <c r="D33" i="1" l="1"/>
  <c r="D34" i="1" s="1"/>
  <c r="D52" i="1"/>
  <c r="D44" i="1"/>
  <c r="A43" i="5"/>
  <c r="D60" i="1" l="1"/>
  <c r="B59" i="1"/>
  <c r="B52" i="1"/>
  <c r="B44" i="1"/>
  <c r="B33" i="1"/>
  <c r="B22" i="1"/>
  <c r="B34" i="1" l="1"/>
  <c r="B60" i="1"/>
  <c r="F44" i="1" l="1"/>
  <c r="F22" i="1" l="1"/>
  <c r="F33" i="1"/>
  <c r="F52" i="1"/>
  <c r="F59" i="1"/>
  <c r="F34" i="1" l="1"/>
  <c r="G46" i="5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8" i="1"/>
  <c r="F60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8" i="1"/>
  <c r="B36" i="3"/>
  <c r="F36" i="2"/>
  <c r="G24" i="2"/>
  <c r="D36" i="2"/>
  <c r="G54" i="2"/>
  <c r="E33" i="4"/>
  <c r="E41" i="4" s="1"/>
  <c r="F36" i="3"/>
  <c r="B36" i="2"/>
  <c r="G46" i="3"/>
  <c r="G24" i="3"/>
  <c r="D68" i="1"/>
  <c r="D33" i="4"/>
  <c r="D37" i="4" s="1"/>
  <c r="G35" i="3"/>
  <c r="B68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<sst xmlns="http://schemas.openxmlformats.org/spreadsheetml/2006/main" count="275" uniqueCount="104">
  <si>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</si>
  <si>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</si>
  <si>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</si>
  <si>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</si>
  <si>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</si>
  <si>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</si>
  <si>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</si>
  <si>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</si>
  <si>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</si>
  <si>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</si>
  <si>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</si>
  <si>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</si>
  <si>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</si>
  <si>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</si>
  <si>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</si>
  <si>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</si>
  <si>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</si>
  <si>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</si>
  <si>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</si>
  <si>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</si>
  <si>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</si>
  <si>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</si>
  <si>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</si>
  <si>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</si>
  <si>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</si>
  <si>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</si>
  <si>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</si>
  <si>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</si>
  <si>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</si>
  <si>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</si>
  <si>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</si>
  <si>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</si>
  <si>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</si>
  <si>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</si>
  <si>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</si>
  <si>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</si>
  <si>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</si>
  <si>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</si>
  <si>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</si>
  <si>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</si>
  <si>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</si>
  <si>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</si>
  <si>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</si>
  <si>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</si>
  <si>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</si>
  <si>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</si>
  <si>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</si>
  <si>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</si>
  <si>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</si>
  <si>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</si>
  <si>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</si>
  <si>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</si>
  <si>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</si>
  <si>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</si>
  <si>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</si>
  <si>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</si>
  <si>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</si>
  <si>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</si>
  <si>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</si>
  <si>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</si>
  <si>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</si>
  <si>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</si>
  <si>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</si>
  <si>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</si>
  <si>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</si>
  <si>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</si>
  <si>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</si>
  <si>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</si>
  <si>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</si>
  <si>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</si>
  <si>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</si>
  <si>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</si>
  <si>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</si>
  <si>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</si>
  <si>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</si>
  <si>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</si>
  <si>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</si>
  <si>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</si>
  <si>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</si>
  <si>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</si>
  <si>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</si>
  <si>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</si>
  <si>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</si>
  <si>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</si>
  <si>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</si>
  <si>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</si>
  <si>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</si>
  <si>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</si>
  <si>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</si>
  <si>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</si>
  <si>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</si>
  <si>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</si>
  <si>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</si>
  <si>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</si>
  <si>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</si>
  <si>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   Advances and Other GOJ Receivables*</t>
  </si>
  <si>
    <t>24 AUGUST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</si>
  <si>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</si>
  <si>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>As At 14 SEPTEMBER 2016</t>
  </si>
  <si>
    <t>09 SEPTEMBER</t>
  </si>
  <si>
    <t>14 SEPTEMBER</t>
  </si>
  <si>
    <r>
      <t xml:space="preserve">* </t>
    </r>
    <r>
      <rPr>
        <sz val="12"/>
        <rFont val="Arial Unicode MS"/>
        <family val="2"/>
      </rPr>
      <t>The year to date profit of $0.05bn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</si>
  <si>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</si>
  <si>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28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</si>
</sst>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7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  <font>
      <sz val="12"/>
      <color rgb="FF0000CC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60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44" fillId="5" borderId="19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45" fillId="5" borderId="19" xfId="0" applyNumberFormat="1" applyFont="1" applyFill="1" applyBorder="1"/>
    <xf numFmtId="37" fontId="45" fillId="12" borderId="0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9" fontId="0" fillId="2" borderId="0" xfId="0" applyNumberFormat="1" applyFill="1" applyBorder="1"/>
    <xf numFmtId="37" fontId="46" fillId="2" borderId="0" xfId="0" applyNumberFormat="1" applyFont="1" applyFill="1" applyBorder="1"/>
    <xf numFmtId="49" fontId="46" fillId="2" borderId="0" xfId="0" applyNumberFormat="1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0000CC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1198789</xdr:colOff>
      <xdr:row>4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showOutlineSymbols="0" zoomScale="70" zoomScaleNormal="70" zoomScaleSheetLayoutView="75" workbookViewId="0">
      <selection activeCell="A71" sqref="A7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77734375" style="228" customWidth="1"/>
  </cols>
  <sheetData>
    <row r="1" spans="1:7">
      <c r="A1" s="1"/>
      <c r="B1" s="2"/>
      <c r="C1" s="2"/>
      <c r="D1" s="2"/>
      <c r="E1" s="2"/>
      <c r="F1" s="2"/>
      <c r="G1" s="257"/>
    </row>
    <row r="2" spans="1:7">
      <c r="A2" s="3"/>
      <c r="B2" s="4"/>
      <c r="C2" s="4"/>
      <c r="D2" s="4"/>
      <c r="F2" s="4"/>
      <c r="G2" s="257"/>
    </row>
    <row r="3" spans="1:7">
      <c r="A3" s="3"/>
      <c r="B3" s="4"/>
      <c r="C3" s="4"/>
      <c r="D3" s="4"/>
      <c r="F3" s="4"/>
      <c r="G3" s="257"/>
    </row>
    <row r="4" spans="1:7">
      <c r="A4" s="3"/>
      <c r="B4" s="4"/>
      <c r="C4" s="4"/>
      <c r="D4" s="4"/>
      <c r="F4" s="4"/>
      <c r="G4" s="257"/>
    </row>
    <row r="5" spans="1:7" ht="7.5" customHeight="1">
      <c r="A5" s="3"/>
      <c r="B5" s="4"/>
      <c r="C5" s="4"/>
      <c r="D5" s="4"/>
      <c r="F5" s="4"/>
      <c r="G5" s="257"/>
    </row>
    <row r="6" spans="1:7" ht="18.75">
      <c r="A6" s="258" t="s">
        <v>102</v>
      </c>
      <c r="B6" s="4"/>
      <c r="C6" s="4"/>
      <c r="D6" s="4"/>
      <c r="F6" s="4"/>
      <c r="G6" s="257"/>
    </row>
    <row r="7" spans="1:7" ht="18.75">
      <c r="A7" s="259" t="s">
        <v>103</v>
      </c>
      <c r="B7" s="4"/>
      <c r="C7" s="4"/>
      <c r="D7" s="4"/>
      <c r="F7" s="4"/>
      <c r="G7" s="257"/>
    </row>
    <row r="8" spans="1:7">
      <c r="A8" s="3"/>
      <c r="B8" s="4"/>
      <c r="C8" s="4"/>
      <c r="D8" s="4"/>
      <c r="F8" s="4"/>
      <c r="G8" s="257"/>
    </row>
    <row r="9" spans="1:7" ht="15.75">
      <c r="A9" s="8"/>
      <c r="B9" s="9"/>
      <c r="C9" s="10"/>
      <c r="D9" s="9"/>
      <c r="E9" s="10"/>
      <c r="F9" s="9"/>
      <c r="G9" s="257"/>
    </row>
    <row r="10" spans="1:7" s="14" customFormat="1" ht="20.25">
      <c r="A10" s="144" t="s">
        <v>1</v>
      </c>
      <c r="B10" s="145"/>
      <c r="C10" s="146"/>
      <c r="D10" s="145"/>
      <c r="E10" s="146"/>
      <c r="F10" s="145"/>
    </row>
    <row r="11" spans="1:7" s="14" customFormat="1" ht="20.25">
      <c r="A11" s="147" t="s">
        <v>2</v>
      </c>
      <c r="B11" s="148"/>
      <c r="C11" s="149"/>
      <c r="D11" s="148"/>
      <c r="E11" s="149"/>
      <c r="F11" s="148"/>
    </row>
    <row r="12" spans="1:7" s="14" customFormat="1" ht="20.25">
      <c r="A12" s="150" t="s">
        <v>98</v>
      </c>
      <c r="B12" s="148"/>
      <c r="C12" s="149"/>
      <c r="D12" s="148"/>
      <c r="E12" s="149"/>
      <c r="F12" s="148"/>
    </row>
    <row r="13" spans="1:7" s="14" customFormat="1" ht="17.25">
      <c r="A13" s="171" t="s">
        <v>3</v>
      </c>
      <c r="B13" s="172"/>
      <c r="C13" s="172"/>
      <c r="D13" s="172"/>
      <c r="E13" s="172"/>
      <c r="F13" s="236"/>
    </row>
    <row r="14" spans="1:7" s="14" customFormat="1" ht="17.25">
      <c r="A14" s="21"/>
      <c r="B14" s="249">
        <v>2015</v>
      </c>
      <c r="C14" s="250"/>
      <c r="D14" s="249">
        <v>2016</v>
      </c>
      <c r="E14" s="251"/>
      <c r="F14" s="249">
        <v>2016</v>
      </c>
      <c r="G14" s="79"/>
    </row>
    <row r="15" spans="1:7" s="14" customFormat="1" ht="17.25">
      <c r="A15" s="21"/>
      <c r="B15" s="252" t="s">
        <v>99</v>
      </c>
      <c r="C15" s="253"/>
      <c r="D15" s="252" t="s">
        <v>96</v>
      </c>
      <c r="E15" s="253"/>
      <c r="F15" s="252" t="s">
        <v>100</v>
      </c>
      <c r="G15" s="79"/>
    </row>
    <row r="16" spans="1:7" s="14" customFormat="1" ht="17.25">
      <c r="A16" s="21"/>
      <c r="B16" s="254" t="s">
        <v>5</v>
      </c>
      <c r="C16" s="253"/>
      <c r="D16" s="254" t="s">
        <v>5</v>
      </c>
      <c r="E16" s="253"/>
      <c r="F16" s="254" t="s">
        <v>5</v>
      </c>
      <c r="G16" s="79"/>
    </row>
    <row r="17" spans="1:7" s="14" customFormat="1" ht="17.25">
      <c r="A17" s="25" t="s">
        <v>6</v>
      </c>
      <c r="B17" s="247"/>
      <c r="C17" s="248"/>
      <c r="D17" s="247"/>
      <c r="E17" s="248"/>
      <c r="F17" s="247"/>
      <c r="G17" s="79"/>
    </row>
    <row r="18" spans="1:7" s="14" customFormat="1" ht="17.25">
      <c r="A18" s="27" t="s">
        <v>7</v>
      </c>
      <c r="B18" s="69"/>
      <c r="C18" s="237"/>
      <c r="D18" s="69"/>
      <c r="E18" s="237"/>
      <c r="F18" s="69"/>
      <c r="G18" s="79"/>
    </row>
    <row r="19" spans="1:7" s="14" customFormat="1" ht="17.25">
      <c r="A19" s="21" t="s">
        <v>8</v>
      </c>
      <c r="B19" s="70">
        <v>15183162</v>
      </c>
      <c r="C19" s="238"/>
      <c r="D19" s="70">
        <f>4180665-2871</f>
        <v>4177794</v>
      </c>
      <c r="E19" s="238"/>
      <c r="F19" s="70">
        <v>4187532</v>
      </c>
      <c r="G19" s="79"/>
    </row>
    <row r="20" spans="1:7" s="14" customFormat="1" ht="17.25">
      <c r="A20" s="21" t="s">
        <v>9</v>
      </c>
      <c r="B20" s="70">
        <v>309048514</v>
      </c>
      <c r="C20" s="238"/>
      <c r="D20" s="70">
        <f>70256+229337773+58466617+59149216+9609027+1213-4180665+2871</f>
        <v>352456308</v>
      </c>
      <c r="E20" s="238"/>
      <c r="F20" s="70">
        <v>358343903</v>
      </c>
      <c r="G20" s="79"/>
    </row>
    <row r="21" spans="1:7" s="14" customFormat="1" ht="17.25">
      <c r="A21" s="21" t="s">
        <v>42</v>
      </c>
      <c r="B21" s="70">
        <v>30158092</v>
      </c>
      <c r="C21" s="238"/>
      <c r="D21" s="70">
        <v>31487125</v>
      </c>
      <c r="E21" s="238"/>
      <c r="F21" s="70">
        <v>31433847</v>
      </c>
      <c r="G21" s="79"/>
    </row>
    <row r="22" spans="1:7" s="14" customFormat="1" ht="17.25">
      <c r="A22" s="231" t="s">
        <v>10</v>
      </c>
      <c r="B22" s="71">
        <f>+B19+B20+B21</f>
        <v>354389768</v>
      </c>
      <c r="C22" s="239"/>
      <c r="D22" s="71">
        <f>+D19+D20+D21</f>
        <v>388121227</v>
      </c>
      <c r="E22" s="239"/>
      <c r="F22" s="71">
        <f>+F19+F20+F21</f>
        <v>393965282</v>
      </c>
      <c r="G22" s="79"/>
    </row>
    <row r="23" spans="1:7" s="14" customFormat="1" ht="17.25">
      <c r="A23" s="21"/>
      <c r="B23" s="70"/>
      <c r="C23" s="238"/>
      <c r="D23" s="70"/>
      <c r="E23" s="238"/>
      <c r="F23" s="70"/>
      <c r="G23" s="79"/>
    </row>
    <row r="24" spans="1:7" s="14" customFormat="1" ht="17.25">
      <c r="A24" s="27" t="s">
        <v>11</v>
      </c>
      <c r="B24" s="70"/>
      <c r="C24" s="238"/>
      <c r="D24" s="70"/>
      <c r="E24" s="238"/>
      <c r="F24" s="70"/>
      <c r="G24" s="79"/>
    </row>
    <row r="25" spans="1:7" s="14" customFormat="1" ht="17.25">
      <c r="A25" s="21" t="s">
        <v>12</v>
      </c>
      <c r="B25" s="70" t="s">
        <v>13</v>
      </c>
      <c r="C25" s="238"/>
      <c r="D25" s="70" t="s">
        <v>13</v>
      </c>
      <c r="E25" s="238"/>
      <c r="F25" s="70" t="s">
        <v>13</v>
      </c>
      <c r="G25" s="79"/>
    </row>
    <row r="26" spans="1:7" s="14" customFormat="1" ht="17.25">
      <c r="A26" s="21" t="s">
        <v>44</v>
      </c>
      <c r="B26" s="70">
        <v>123412624</v>
      </c>
      <c r="C26" s="238"/>
      <c r="D26" s="70">
        <f>118728828+5288</f>
        <v>118734116</v>
      </c>
      <c r="E26" s="238"/>
      <c r="F26" s="70">
        <v>118689703</v>
      </c>
      <c r="G26" s="79"/>
    </row>
    <row r="27" spans="1:7" s="14" customFormat="1" ht="17.25" hidden="1">
      <c r="A27" s="21" t="s">
        <v>14</v>
      </c>
      <c r="B27" s="70">
        <v>0</v>
      </c>
      <c r="C27" s="238"/>
      <c r="D27" s="70">
        <v>0</v>
      </c>
      <c r="E27" s="238"/>
      <c r="F27" s="70">
        <v>0</v>
      </c>
      <c r="G27" s="79"/>
    </row>
    <row r="28" spans="1:7" s="14" customFormat="1" ht="17.25" hidden="1">
      <c r="A28" s="21" t="s">
        <v>15</v>
      </c>
      <c r="B28" s="70">
        <v>0</v>
      </c>
      <c r="C28" s="238"/>
      <c r="D28" s="70">
        <v>0</v>
      </c>
      <c r="E28" s="238"/>
      <c r="F28" s="70">
        <v>0</v>
      </c>
      <c r="G28" s="79"/>
    </row>
    <row r="29" spans="1:7" s="14" customFormat="1" ht="17.25">
      <c r="A29" s="21" t="s">
        <v>95</v>
      </c>
      <c r="B29" s="72">
        <v>28448168</v>
      </c>
      <c r="C29" s="240"/>
      <c r="D29" s="70">
        <f>28447925</f>
        <v>28447925</v>
      </c>
      <c r="E29" s="238"/>
      <c r="F29" s="70">
        <v>28305147</v>
      </c>
      <c r="G29" s="79"/>
    </row>
    <row r="30" spans="1:7" s="14" customFormat="1" ht="17.25" customHeight="1">
      <c r="A30" s="21" t="s">
        <v>16</v>
      </c>
      <c r="B30" s="70">
        <v>9400000</v>
      </c>
      <c r="C30" s="241"/>
      <c r="D30" s="70">
        <v>12515000</v>
      </c>
      <c r="E30" s="242"/>
      <c r="F30" s="70">
        <v>18500000</v>
      </c>
      <c r="G30" s="79"/>
    </row>
    <row r="31" spans="1:7" s="14" customFormat="1" ht="17.25" hidden="1">
      <c r="A31" s="21" t="s">
        <v>17</v>
      </c>
      <c r="B31" s="70">
        <v>0</v>
      </c>
      <c r="C31" s="238"/>
      <c r="D31" s="70">
        <v>0</v>
      </c>
      <c r="E31" s="238"/>
      <c r="F31" s="70">
        <v>0</v>
      </c>
      <c r="G31" s="79"/>
    </row>
    <row r="32" spans="1:7" s="14" customFormat="1" ht="17.25">
      <c r="A32" s="21" t="s">
        <v>18</v>
      </c>
      <c r="B32" s="73">
        <v>26492826</v>
      </c>
      <c r="C32" s="238"/>
      <c r="D32" s="70">
        <f>85060+4489747-1534411+1142+717691+29485438-12515000</f>
        <v>20729667</v>
      </c>
      <c r="E32" s="238"/>
      <c r="F32" s="70">
        <v>22656098</v>
      </c>
      <c r="G32" s="79"/>
    </row>
    <row r="33" spans="1:7" s="14" customFormat="1" ht="17.25">
      <c r="A33" s="27" t="s">
        <v>19</v>
      </c>
      <c r="B33" s="74">
        <f>SUM(B26:B32)</f>
        <v>187753618</v>
      </c>
      <c r="C33" s="184"/>
      <c r="D33" s="74">
        <f>SUM(D26:D32)</f>
        <v>180426708</v>
      </c>
      <c r="E33" s="184"/>
      <c r="F33" s="74">
        <f>SUM(F26:F32)</f>
        <v>188150948</v>
      </c>
      <c r="G33" s="79"/>
    </row>
    <row r="34" spans="1:7" s="14" customFormat="1" ht="18" thickBot="1">
      <c r="A34" s="25" t="s">
        <v>20</v>
      </c>
      <c r="B34" s="75">
        <f>+B33+B22</f>
        <v>542143386</v>
      </c>
      <c r="C34" s="184"/>
      <c r="D34" s="75">
        <f>+D33+D22</f>
        <v>568547935</v>
      </c>
      <c r="E34" s="184"/>
      <c r="F34" s="75">
        <f>+F33+F22</f>
        <v>582116230</v>
      </c>
      <c r="G34" s="79"/>
    </row>
    <row r="35" spans="1:7" s="14" customFormat="1" ht="18" thickTop="1">
      <c r="A35" s="21"/>
      <c r="B35" s="70"/>
      <c r="C35" s="238"/>
      <c r="D35" s="70"/>
      <c r="E35" s="238"/>
      <c r="F35" s="70"/>
      <c r="G35" s="79"/>
    </row>
    <row r="36" spans="1:7" s="14" customFormat="1" ht="17.25">
      <c r="A36" s="25" t="s">
        <v>21</v>
      </c>
      <c r="B36" s="70"/>
      <c r="C36" s="238"/>
      <c r="D36" s="70"/>
      <c r="E36" s="238"/>
      <c r="F36" s="70"/>
      <c r="G36" s="79"/>
    </row>
    <row r="37" spans="1:7" s="14" customFormat="1" ht="17.25">
      <c r="A37" s="27" t="s">
        <v>22</v>
      </c>
      <c r="B37" s="76"/>
      <c r="C37" s="238"/>
      <c r="D37" s="76"/>
      <c r="E37" s="238"/>
      <c r="F37" s="76"/>
      <c r="G37" s="79"/>
    </row>
    <row r="38" spans="1:7" s="14" customFormat="1" ht="17.25">
      <c r="A38" s="21" t="s">
        <v>23</v>
      </c>
      <c r="B38" s="70">
        <v>70311362</v>
      </c>
      <c r="C38" s="238"/>
      <c r="D38" s="70">
        <f>78081594+3771439</f>
        <v>81853033</v>
      </c>
      <c r="E38" s="238"/>
      <c r="F38" s="70">
        <v>81128781</v>
      </c>
      <c r="G38" s="79"/>
    </row>
    <row r="39" spans="1:7" s="14" customFormat="1" ht="17.25">
      <c r="A39" s="21" t="s">
        <v>24</v>
      </c>
      <c r="B39" s="76"/>
      <c r="C39" s="238"/>
      <c r="D39" s="76"/>
      <c r="E39" s="238"/>
      <c r="F39" s="76"/>
      <c r="G39" s="79"/>
    </row>
    <row r="40" spans="1:7" s="14" customFormat="1" ht="17.25">
      <c r="A40" s="21" t="s">
        <v>25</v>
      </c>
      <c r="B40" s="70">
        <v>112176936</v>
      </c>
      <c r="C40" s="238"/>
      <c r="D40" s="243">
        <f>29859321+123112+59847596+1869965+13210</f>
        <v>91713204</v>
      </c>
      <c r="E40" s="238"/>
      <c r="F40" s="243">
        <v>93621244</v>
      </c>
      <c r="G40" s="79"/>
    </row>
    <row r="41" spans="1:7" s="14" customFormat="1" ht="17.25">
      <c r="A41" s="21" t="s">
        <v>26</v>
      </c>
      <c r="B41" s="70">
        <v>45385689</v>
      </c>
      <c r="C41" s="238"/>
      <c r="D41" s="70">
        <v>66475050</v>
      </c>
      <c r="E41" s="238"/>
      <c r="F41" s="70">
        <v>66475050</v>
      </c>
      <c r="G41" s="79"/>
    </row>
    <row r="42" spans="1:7" s="14" customFormat="1" ht="17.25">
      <c r="A42" s="21" t="s">
        <v>27</v>
      </c>
      <c r="B42" s="70">
        <v>78287002</v>
      </c>
      <c r="C42" s="238"/>
      <c r="D42" s="70">
        <v>88708850</v>
      </c>
      <c r="E42" s="238"/>
      <c r="F42" s="70">
        <v>89005934</v>
      </c>
      <c r="G42" s="79"/>
    </row>
    <row r="43" spans="1:7" s="14" customFormat="1" ht="17.25">
      <c r="A43" s="21" t="s">
        <v>28</v>
      </c>
      <c r="B43" s="70">
        <v>3774366</v>
      </c>
      <c r="C43" s="238"/>
      <c r="D43" s="70">
        <f>65620437-123112-59847595-1869965-13210</f>
        <v>3766555</v>
      </c>
      <c r="E43" s="238"/>
      <c r="F43" s="70">
        <v>3749911</v>
      </c>
      <c r="G43" s="79"/>
    </row>
    <row r="44" spans="1:7" s="14" customFormat="1" ht="17.25">
      <c r="A44" s="27" t="s">
        <v>29</v>
      </c>
      <c r="B44" s="74">
        <f>SUM(B38:B43)</f>
        <v>309935355</v>
      </c>
      <c r="C44" s="184"/>
      <c r="D44" s="74">
        <f>SUM(D38:D43)</f>
        <v>332516692</v>
      </c>
      <c r="E44" s="184"/>
      <c r="F44" s="74">
        <f>SUM(F38:F43)</f>
        <v>333980920</v>
      </c>
      <c r="G44" s="79"/>
    </row>
    <row r="45" spans="1:7" s="14" customFormat="1" ht="17.25">
      <c r="A45" s="33"/>
      <c r="B45" s="70"/>
      <c r="C45" s="238"/>
      <c r="D45" s="70"/>
      <c r="E45" s="238"/>
      <c r="F45" s="70"/>
      <c r="G45" s="79"/>
    </row>
    <row r="46" spans="1:7" s="14" customFormat="1" ht="17.25">
      <c r="A46" s="27" t="s">
        <v>30</v>
      </c>
      <c r="B46" s="70"/>
      <c r="C46" s="238"/>
      <c r="D46" s="70"/>
      <c r="E46" s="238"/>
      <c r="F46" s="70"/>
      <c r="G46" s="79"/>
    </row>
    <row r="47" spans="1:7" s="14" customFormat="1" ht="17.25">
      <c r="A47" s="21" t="s">
        <v>43</v>
      </c>
      <c r="B47" s="70">
        <v>43343532</v>
      </c>
      <c r="C47" s="238"/>
      <c r="D47" s="70">
        <v>46681159</v>
      </c>
      <c r="E47" s="238"/>
      <c r="F47" s="70">
        <v>46602171</v>
      </c>
      <c r="G47" s="79"/>
    </row>
    <row r="48" spans="1:7" s="14" customFormat="1" ht="17.25">
      <c r="A48" s="21" t="s">
        <v>31</v>
      </c>
      <c r="B48" s="70">
        <v>469755</v>
      </c>
      <c r="C48" s="238"/>
      <c r="D48" s="70">
        <f>210676+84069</f>
        <v>294745</v>
      </c>
      <c r="E48" s="238"/>
      <c r="F48" s="70">
        <v>310413</v>
      </c>
      <c r="G48" s="79"/>
    </row>
    <row r="49" spans="1:7" s="14" customFormat="1" ht="17.25">
      <c r="A49" s="21" t="s">
        <v>32</v>
      </c>
      <c r="B49" s="70">
        <v>174352233</v>
      </c>
      <c r="C49" s="238"/>
      <c r="D49" s="70">
        <v>173295470</v>
      </c>
      <c r="E49" s="238"/>
      <c r="F49" s="70">
        <v>185139903</v>
      </c>
      <c r="G49" s="79"/>
    </row>
    <row r="50" spans="1:7" s="14" customFormat="1" ht="17.25">
      <c r="A50" s="21" t="s">
        <v>85</v>
      </c>
      <c r="B50" s="72">
        <v>0</v>
      </c>
      <c r="C50" s="238"/>
      <c r="D50" s="70">
        <v>167450</v>
      </c>
      <c r="E50" s="238"/>
      <c r="F50" s="70">
        <v>50980</v>
      </c>
      <c r="G50" s="79"/>
    </row>
    <row r="51" spans="1:7" s="14" customFormat="1" ht="17.25">
      <c r="A51" s="21" t="s">
        <v>33</v>
      </c>
      <c r="B51" s="70">
        <v>5070200</v>
      </c>
      <c r="C51" s="238"/>
      <c r="D51" s="70">
        <f>1096002+1547435+2687464</f>
        <v>5330901</v>
      </c>
      <c r="E51" s="184"/>
      <c r="F51" s="70">
        <v>5815906</v>
      </c>
      <c r="G51" s="79"/>
    </row>
    <row r="52" spans="1:7" s="14" customFormat="1" ht="17.25">
      <c r="A52" s="27" t="s">
        <v>34</v>
      </c>
      <c r="B52" s="74">
        <f>SUM(B47:B51)</f>
        <v>223235720</v>
      </c>
      <c r="C52" s="184"/>
      <c r="D52" s="74">
        <f>SUM(D47:D51)</f>
        <v>225769725</v>
      </c>
      <c r="E52" s="238"/>
      <c r="F52" s="74">
        <f>SUM(F47:F51)</f>
        <v>237919373</v>
      </c>
      <c r="G52" s="79"/>
    </row>
    <row r="53" spans="1:7" s="14" customFormat="1" ht="17.25">
      <c r="A53" s="21"/>
      <c r="B53" s="70"/>
      <c r="C53" s="238"/>
      <c r="D53" s="70"/>
      <c r="E53" s="238"/>
      <c r="F53" s="70"/>
      <c r="G53" s="79"/>
    </row>
    <row r="54" spans="1:7" s="14" customFormat="1" ht="17.25">
      <c r="A54" s="27" t="s">
        <v>35</v>
      </c>
      <c r="B54" s="70"/>
      <c r="C54" s="238"/>
      <c r="D54" s="70"/>
      <c r="E54" s="238"/>
      <c r="F54" s="70"/>
      <c r="G54" s="79"/>
    </row>
    <row r="55" spans="1:7" s="14" customFormat="1" ht="17.25">
      <c r="A55" s="21" t="s">
        <v>36</v>
      </c>
      <c r="B55" s="70"/>
      <c r="C55" s="238"/>
      <c r="D55" s="70"/>
      <c r="E55" s="238"/>
      <c r="F55" s="70"/>
      <c r="G55" s="79"/>
    </row>
    <row r="56" spans="1:7" s="14" customFormat="1" ht="17.25">
      <c r="A56" s="21" t="s">
        <v>37</v>
      </c>
      <c r="B56" s="70">
        <v>4000</v>
      </c>
      <c r="C56" s="238"/>
      <c r="D56" s="70">
        <v>4000</v>
      </c>
      <c r="E56" s="238"/>
      <c r="F56" s="70">
        <v>4000</v>
      </c>
      <c r="G56" s="79"/>
    </row>
    <row r="57" spans="1:7" s="14" customFormat="1" ht="17.25">
      <c r="A57" s="21" t="s">
        <v>38</v>
      </c>
      <c r="B57" s="70">
        <v>20000</v>
      </c>
      <c r="C57" s="238"/>
      <c r="D57" s="70">
        <v>20000</v>
      </c>
      <c r="E57" s="238"/>
      <c r="F57" s="70">
        <v>20000</v>
      </c>
      <c r="G57" s="79"/>
    </row>
    <row r="58" spans="1:7" s="14" customFormat="1" ht="17.25">
      <c r="A58" s="21" t="s">
        <v>39</v>
      </c>
      <c r="B58" s="73">
        <v>8948311</v>
      </c>
      <c r="C58" s="238"/>
      <c r="D58" s="70">
        <v>10237518</v>
      </c>
      <c r="E58" s="238"/>
      <c r="F58" s="70">
        <v>10191937</v>
      </c>
      <c r="G58" s="229"/>
    </row>
    <row r="59" spans="1:7" s="14" customFormat="1" ht="17.25">
      <c r="A59" s="27" t="s">
        <v>40</v>
      </c>
      <c r="B59" s="77">
        <f>SUM(B56:B58)</f>
        <v>8972311</v>
      </c>
      <c r="C59" s="184"/>
      <c r="D59" s="244">
        <f>SUM(D56:D58)</f>
        <v>10261518</v>
      </c>
      <c r="E59" s="184"/>
      <c r="F59" s="244">
        <f>SUM(F56:F58)</f>
        <v>10215937</v>
      </c>
      <c r="G59" s="79"/>
    </row>
    <row r="60" spans="1:7" s="14" customFormat="1" ht="18" thickBot="1">
      <c r="A60" s="34" t="s">
        <v>41</v>
      </c>
      <c r="B60" s="78">
        <f>B44+B52+B59</f>
        <v>542143386</v>
      </c>
      <c r="C60" s="245"/>
      <c r="D60" s="78">
        <f>D44+D52+D59</f>
        <v>568547935</v>
      </c>
      <c r="E60" s="246"/>
      <c r="F60" s="78">
        <f>F44+F52+F59</f>
        <v>582116230</v>
      </c>
      <c r="G60" s="79"/>
    </row>
    <row r="61" spans="1:7" s="14" customFormat="1" ht="18" thickTop="1">
      <c r="A61" s="21"/>
      <c r="B61" s="46"/>
      <c r="C61" s="26"/>
      <c r="D61" s="37"/>
      <c r="E61" s="37"/>
      <c r="F61" s="38"/>
      <c r="G61" s="79"/>
    </row>
    <row r="62" spans="1:7" s="14" customFormat="1" ht="15" customHeight="1">
      <c r="A62" s="18"/>
      <c r="B62" s="19"/>
      <c r="C62" s="39"/>
      <c r="D62" s="19"/>
      <c r="E62" s="39"/>
      <c r="F62" s="20"/>
      <c r="G62" s="79"/>
    </row>
    <row r="63" spans="1:7" s="14" customFormat="1" ht="19.5" customHeight="1">
      <c r="A63" s="49" t="s">
        <v>46</v>
      </c>
      <c r="B63" s="26"/>
      <c r="C63" s="50"/>
      <c r="D63" s="51"/>
      <c r="E63" s="51"/>
      <c r="F63" s="52"/>
      <c r="G63" s="79"/>
    </row>
    <row r="64" spans="1:7" s="14" customFormat="1" ht="17.25">
      <c r="A64" s="48" t="s">
        <v>101</v>
      </c>
      <c r="B64" s="40"/>
      <c r="C64" s="41"/>
      <c r="D64" s="42"/>
      <c r="E64" s="40"/>
      <c r="F64" s="42"/>
      <c r="G64" s="79"/>
    </row>
    <row r="65" spans="1:7" s="14" customFormat="1" ht="17.25">
      <c r="A65" s="21" t="s">
        <v>86</v>
      </c>
      <c r="B65" s="26"/>
      <c r="C65" s="26"/>
      <c r="D65" s="43"/>
      <c r="E65" s="26"/>
      <c r="F65" s="43"/>
      <c r="G65" s="79"/>
    </row>
    <row r="66" spans="1:7" s="14" customFormat="1" ht="17.25">
      <c r="A66" s="18" t="s">
        <v>97</v>
      </c>
      <c r="B66" s="44"/>
      <c r="C66" s="44"/>
      <c r="D66" s="44"/>
      <c r="E66" s="44"/>
      <c r="F66" s="45"/>
      <c r="G66" s="79"/>
    </row>
    <row r="68" spans="1:7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  <row r="69" spans="1:7">
      <c r="G69" s="234"/>
    </row>
    <row r="70" spans="1:7">
      <c r="G70" s="234"/>
    </row>
    <row r="71" spans="1:7">
      <c r="G71" s="234"/>
    </row>
    <row r="72" spans="1:7">
      <c r="G72" s="234"/>
    </row>
    <row r="73" spans="1:7">
      <c r="G73" s="234"/>
    </row>
    <row r="74" spans="1:7">
      <c r="G74" s="234"/>
    </row>
    <row r="75" spans="1:7">
      <c r="G75" s="234"/>
    </row>
    <row r="76" spans="1:7">
      <c r="G76" s="234"/>
    </row>
    <row r="77" spans="1:7">
      <c r="G77" s="234"/>
    </row>
    <row r="78" spans="1:7">
      <c r="G78" s="234"/>
    </row>
    <row r="79" spans="1:7">
      <c r="G79" s="234"/>
    </row>
    <row r="80" spans="1:7">
      <c r="G80" s="234"/>
    </row>
    <row r="81" spans="7:7">
      <c r="G81" s="234"/>
    </row>
    <row r="82" spans="7:7">
      <c r="G82" s="234"/>
    </row>
    <row r="83" spans="7:7">
      <c r="G83" s="234"/>
    </row>
    <row r="84" spans="7:7">
      <c r="G84" s="234"/>
    </row>
    <row r="85" spans="7:7">
      <c r="G85" s="234"/>
    </row>
    <row r="86" spans="7:7">
      <c r="G86" s="234"/>
    </row>
    <row r="87" spans="7:7">
      <c r="G87" s="234"/>
    </row>
    <row r="88" spans="7:7">
      <c r="G88" s="234"/>
    </row>
    <row r="89" spans="7:7">
      <c r="G89" s="234"/>
    </row>
    <row r="90" spans="7:7">
      <c r="G90" s="234"/>
    </row>
    <row r="91" spans="7:7">
      <c r="G91" s="234"/>
    </row>
    <row r="92" spans="7:7">
      <c r="G92" s="234"/>
    </row>
    <row r="93" spans="7:7">
      <c r="G93" s="234"/>
    </row>
    <row r="94" spans="7:7">
      <c r="G94" s="234"/>
    </row>
    <row r="95" spans="7:7">
      <c r="G95" s="234"/>
    </row>
    <row r="96" spans="7:7">
      <c r="G96" s="234"/>
    </row>
    <row r="97" spans="7:7">
      <c r="G97" s="234"/>
    </row>
    <row r="98" spans="7:7">
      <c r="G98" s="234"/>
    </row>
    <row r="99" spans="7:7">
      <c r="G99" s="234"/>
    </row>
    <row r="100" spans="7:7">
      <c r="G100" s="234"/>
    </row>
    <row r="101" spans="7:7">
      <c r="G101" s="234"/>
    </row>
    <row r="102" spans="7:7">
      <c r="G102" s="234"/>
    </row>
    <row r="103" spans="7:7">
      <c r="G103" s="234"/>
    </row>
    <row r="104" spans="7:7">
      <c r="G104" s="234"/>
    </row>
    <row r="105" spans="7:7">
      <c r="G105" s="234"/>
    </row>
    <row r="106" spans="7:7">
      <c r="G106" s="234"/>
    </row>
    <row r="107" spans="7:7">
      <c r="G107" s="234"/>
    </row>
    <row r="108" spans="7:7">
      <c r="G108" s="234"/>
    </row>
    <row r="109" spans="7:7">
      <c r="G109" s="234"/>
    </row>
    <row r="110" spans="7:7">
      <c r="G110" s="234"/>
    </row>
    <row r="111" spans="7:7">
      <c r="G111" s="234"/>
    </row>
    <row r="112" spans="7:7">
      <c r="G112" s="234"/>
    </row>
    <row r="113" spans="7:7" ht="15.75">
      <c r="G113" s="235"/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5" t="s">
        <v>57</v>
      </c>
      <c r="B2" s="255"/>
      <c r="C2" s="255"/>
      <c r="D2" s="255"/>
      <c r="E2" s="2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4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- 14 Sept. 2016</vt:lpstr>
      <vt:lpstr>DEFERRED FRAN NOTES CHRG TO RES</vt:lpstr>
      <vt:lpstr>DEFERRED FRAN NOTES CHRG TO P&amp;L</vt:lpstr>
      <vt:lpstr>P&amp;L-DEFERRED FRAN NOTES CHRG </vt:lpstr>
      <vt:lpstr>Sheet1</vt:lpstr>
      <vt:lpstr>'balance sheet - 14 Sept.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2016-09-23T13:04:46Z</cp:lastPrinted>
  <dcterms:created xsi:type="dcterms:W3CDTF">2009-02-04T22:27:27Z</dcterms:created>
  <dcterms:modified xsi:type="dcterms:W3CDTF">2016-09-23T15:01:04Z</dcterms:modified>
</cp:coreProperties>
</file>