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14 January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- 14 January 2015'!$A$9:$F$65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- 14 January 2015'!$A$8:$F$61</definedName>
  </definedNames>
  <calcPr calcId="145621"/>
</workbook>
</file>

<file path=xl/calcChain.xml><?xml version="1.0" encoding="utf-8"?>
<calcChain xmlns="http://schemas.openxmlformats.org/spreadsheetml/2006/main">
  <c r="F48" i="1" l="1"/>
  <c r="F41" i="1"/>
  <c r="F31" i="1" l="1"/>
  <c r="F28" i="1"/>
  <c r="F25" i="1"/>
  <c r="F19" i="1"/>
  <c r="F18" i="1"/>
  <c r="F39" i="1"/>
  <c r="F42" i="1"/>
  <c r="F50" i="1"/>
  <c r="F47" i="1"/>
  <c r="F37" i="1"/>
  <c r="F43" i="1" l="1"/>
  <c r="D58" i="1"/>
  <c r="D51" i="1"/>
  <c r="D43" i="1"/>
  <c r="D32" i="1"/>
  <c r="D21" i="1"/>
  <c r="D59" i="1" l="1"/>
  <c r="D33" i="1"/>
  <c r="C28" i="5" l="1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<sst xmlns="http://schemas.openxmlformats.org/spreadsheetml/2006/main" count="238" uniqueCount="100">
  <si>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</si>
  <si>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</si>
  <si>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</si>
  <si>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</si>
  <si>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</si>
  <si>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</si>
  <si>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</si>
  <si>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</si>
  <si>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</si>
  <si>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</si>
  <si>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</si>
  <si>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</si>
  <si>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</si>
  <si>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</si>
  <si>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</si>
  <si>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</si>
  <si>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</si>
  <si>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</si>
  <si>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</si>
  <si>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</si>
  <si>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</si>
  <si>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</si>
  <si>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</si>
  <si>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</si>
  <si>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</si>
  <si>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</si>
  <si>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</si>
  <si>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</si>
  <si>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</si>
  <si>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</si>
  <si>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</si>
  <si>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</si>
  <si>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</si>
  <si>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</si>
  <si>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</si>
  <si>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</si>
  <si>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</si>
  <si>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</si>
  <si>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</si>
  <si>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</si>
  <si>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</si>
  <si>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</si>
  <si>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</si>
  <si>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</si>
  <si>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</si>
  <si>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</si>
  <si>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</si>
  <si>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</si>
  <si>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</si>
  <si>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</si>
  <si>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</si>
  <si>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</si>
  <si>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</si>
  <si>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</si>
  <si>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</si>
  <si>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</si>
  <si>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</si>
  <si>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</si>
  <si>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</si>
  <si>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</si>
  <si>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</si>
  <si>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</si>
  <si>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</si>
  <si>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</si>
  <si>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</si>
  <si>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</si>
  <si>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</si>
  <si>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</si>
  <si>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</si>
  <si>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</si>
  <si>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</si>
  <si>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</si>
  <si>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</si>
  <si>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</si>
  <si>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</si>
  <si>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</si>
  <si>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</si>
  <si>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</si>
  <si>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</si>
  <si>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</si>
  <si>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</si>
  <si>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</si>
  <si>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</si>
  <si>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</si>
  <si>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</si>
  <si>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</si>
  <si>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</si>
  <si>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</si>
  <si>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</si>
  <si>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</si>
  <si>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</si>
  <si>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</si>
  <si>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</si>
  <si>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24 DECEMBER</t>
  </si>
  <si>
    <t>14 JANUARY</t>
  </si>
  <si>
    <t>08 JANUARY</t>
  </si>
  <si>
    <r>
      <t xml:space="preserve">* </t>
    </r>
    <r>
      <rPr>
        <sz val="12"/>
        <rFont val="Arial Unicode MS"/>
        <family val="2"/>
      </rPr>
      <t>The year to date profit of $0.21bn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</si>
  <si>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As At 14 JANUARY 2015</t>
  </si>
  <si>
    <t>News Release</t>
  </si>
  <si>
    <t>28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</si>
</sst>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1193987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85" zoomScaleNormal="85" zoomScaleSheetLayoutView="75" workbookViewId="0">
      <selection activeCell="A68" sqref="A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5546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6.75" customHeight="1">
      <c r="A5" s="3"/>
      <c r="B5" s="4"/>
      <c r="C5" s="4"/>
      <c r="D5" s="4"/>
      <c r="F5" s="4"/>
    </row>
    <row r="6" spans="1:6" ht="18.75">
      <c r="A6" s="174" t="s">
        <v>98</v>
      </c>
      <c r="B6" s="4"/>
      <c r="C6" s="4"/>
      <c r="D6" s="4"/>
      <c r="F6" s="4"/>
    </row>
    <row r="7" spans="1:6" ht="18.75">
      <c r="A7" s="175" t="s">
        <v>99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97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6">
        <v>2014</v>
      </c>
      <c r="C13" s="167"/>
      <c r="D13" s="166">
        <v>2014</v>
      </c>
      <c r="E13" s="168"/>
      <c r="F13" s="166">
        <v>2015</v>
      </c>
    </row>
    <row r="14" spans="1:6" s="14" customFormat="1" ht="17.25">
      <c r="A14" s="21"/>
      <c r="B14" s="169" t="s">
        <v>95</v>
      </c>
      <c r="C14" s="170"/>
      <c r="D14" s="169" t="s">
        <v>93</v>
      </c>
      <c r="E14" s="170"/>
      <c r="F14" s="169" t="s">
        <v>94</v>
      </c>
    </row>
    <row r="15" spans="1:6" s="14" customFormat="1" ht="17.25">
      <c r="A15" s="21"/>
      <c r="B15" s="171" t="s">
        <v>5</v>
      </c>
      <c r="C15" s="170"/>
      <c r="D15" s="171" t="s">
        <v>5</v>
      </c>
      <c r="E15" s="170"/>
      <c r="F15" s="171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6"/>
      <c r="D17" s="69"/>
      <c r="E17" s="156"/>
      <c r="F17" s="69"/>
    </row>
    <row r="18" spans="1:6" s="14" customFormat="1" ht="17.25">
      <c r="A18" s="21" t="s">
        <v>8</v>
      </c>
      <c r="B18" s="70">
        <v>40463645</v>
      </c>
      <c r="C18" s="157"/>
      <c r="D18" s="70">
        <v>26513567</v>
      </c>
      <c r="E18" s="157"/>
      <c r="F18" s="70">
        <f>23759897-27975</f>
        <v>23731922</v>
      </c>
    </row>
    <row r="19" spans="1:6" s="14" customFormat="1" ht="17.25">
      <c r="A19" s="21" t="s">
        <v>9</v>
      </c>
      <c r="B19" s="70">
        <v>125133032</v>
      </c>
      <c r="C19" s="157"/>
      <c r="D19" s="70">
        <v>230731863</v>
      </c>
      <c r="E19" s="157"/>
      <c r="F19" s="70">
        <f>91935+81841566+116223913-23759897+27975+55255016+604</f>
        <v>229681112</v>
      </c>
    </row>
    <row r="20" spans="1:6" s="14" customFormat="1" ht="17.25">
      <c r="A20" s="21" t="s">
        <v>42</v>
      </c>
      <c r="B20" s="70">
        <v>31250712</v>
      </c>
      <c r="C20" s="157"/>
      <c r="D20" s="70">
        <v>30760306</v>
      </c>
      <c r="E20" s="157"/>
      <c r="F20" s="70">
        <v>30459263</v>
      </c>
    </row>
    <row r="21" spans="1:6" s="14" customFormat="1" ht="17.25">
      <c r="A21" s="27" t="s">
        <v>10</v>
      </c>
      <c r="B21" s="71">
        <v>196847389</v>
      </c>
      <c r="C21" s="158"/>
      <c r="D21" s="71">
        <f>+D18+D19+D20</f>
        <v>288005736</v>
      </c>
      <c r="E21" s="158"/>
      <c r="F21" s="71">
        <f>+F18+F19+F20</f>
        <v>283872297</v>
      </c>
    </row>
    <row r="22" spans="1:6" s="14" customFormat="1" ht="17.25">
      <c r="A22" s="21"/>
      <c r="B22" s="70"/>
      <c r="C22" s="157"/>
      <c r="D22" s="70"/>
      <c r="E22" s="157"/>
      <c r="F22" s="70"/>
    </row>
    <row r="23" spans="1:6" s="14" customFormat="1" ht="17.25">
      <c r="A23" s="27" t="s">
        <v>11</v>
      </c>
      <c r="B23" s="70"/>
      <c r="C23" s="157"/>
      <c r="D23" s="70"/>
      <c r="E23" s="157"/>
      <c r="F23" s="70"/>
    </row>
    <row r="24" spans="1:6" s="14" customFormat="1" ht="17.25">
      <c r="A24" s="21" t="s">
        <v>12</v>
      </c>
      <c r="B24" s="70" t="s">
        <v>13</v>
      </c>
      <c r="C24" s="157"/>
      <c r="D24" s="70" t="s">
        <v>13</v>
      </c>
      <c r="E24" s="157"/>
      <c r="F24" s="70" t="s">
        <v>13</v>
      </c>
    </row>
    <row r="25" spans="1:6" s="14" customFormat="1" ht="17.25">
      <c r="A25" s="21" t="s">
        <v>44</v>
      </c>
      <c r="B25" s="70">
        <v>100316407</v>
      </c>
      <c r="C25" s="157"/>
      <c r="D25" s="70">
        <v>122637340</v>
      </c>
      <c r="E25" s="157"/>
      <c r="F25" s="70">
        <f>122755484+0</f>
        <v>122755484</v>
      </c>
    </row>
    <row r="26" spans="1:6" s="14" customFormat="1" ht="17.25" hidden="1">
      <c r="A26" s="21" t="s">
        <v>14</v>
      </c>
      <c r="B26" s="70">
        <v>0</v>
      </c>
      <c r="C26" s="157"/>
      <c r="D26" s="70">
        <v>0</v>
      </c>
      <c r="E26" s="157"/>
      <c r="F26" s="70">
        <v>0</v>
      </c>
    </row>
    <row r="27" spans="1:6" s="14" customFormat="1" ht="17.25" hidden="1">
      <c r="A27" s="21" t="s">
        <v>15</v>
      </c>
      <c r="B27" s="70">
        <v>0</v>
      </c>
      <c r="C27" s="157"/>
      <c r="D27" s="70">
        <v>0</v>
      </c>
      <c r="E27" s="157"/>
      <c r="F27" s="70">
        <v>0</v>
      </c>
    </row>
    <row r="28" spans="1:6" s="14" customFormat="1" ht="17.25">
      <c r="A28" s="21" t="s">
        <v>84</v>
      </c>
      <c r="B28" s="72">
        <v>25894505</v>
      </c>
      <c r="C28" s="159"/>
      <c r="D28" s="72">
        <v>26882538</v>
      </c>
      <c r="E28" s="157"/>
      <c r="F28" s="70">
        <f>26646139+0</f>
        <v>26646139</v>
      </c>
    </row>
    <row r="29" spans="1:6" s="14" customFormat="1" ht="17.25" customHeight="1">
      <c r="A29" s="21" t="s">
        <v>16</v>
      </c>
      <c r="B29" s="70">
        <v>17896000</v>
      </c>
      <c r="C29" s="160"/>
      <c r="D29" s="70">
        <v>43596017</v>
      </c>
      <c r="E29" s="161"/>
      <c r="F29" s="70">
        <v>46096017</v>
      </c>
    </row>
    <row r="30" spans="1:6" s="14" customFormat="1" ht="17.25" hidden="1">
      <c r="A30" s="21" t="s">
        <v>17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18</v>
      </c>
      <c r="B31" s="73">
        <v>28082901</v>
      </c>
      <c r="C31" s="157"/>
      <c r="D31" s="73">
        <v>29146796</v>
      </c>
      <c r="E31" s="157"/>
      <c r="F31" s="70">
        <f>75795+5080610+3209754+1060+4788264+62218975-46096017</f>
        <v>29278441</v>
      </c>
    </row>
    <row r="32" spans="1:6" s="14" customFormat="1" ht="17.25">
      <c r="A32" s="27" t="s">
        <v>19</v>
      </c>
      <c r="B32" s="74">
        <v>172189813</v>
      </c>
      <c r="C32" s="162"/>
      <c r="D32" s="74">
        <f>SUM(D25:D31)</f>
        <v>222262691</v>
      </c>
      <c r="E32" s="162"/>
      <c r="F32" s="74">
        <f>SUM(F25:F31)</f>
        <v>224776081</v>
      </c>
    </row>
    <row r="33" spans="1:7" s="14" customFormat="1" ht="18" thickBot="1">
      <c r="A33" s="25" t="s">
        <v>20</v>
      </c>
      <c r="B33" s="75">
        <v>369037202</v>
      </c>
      <c r="C33" s="162"/>
      <c r="D33" s="75">
        <f>+D32+D21</f>
        <v>510268427</v>
      </c>
      <c r="E33" s="162"/>
      <c r="F33" s="75">
        <f>+F32+F21</f>
        <v>508648378</v>
      </c>
    </row>
    <row r="34" spans="1:7" s="14" customFormat="1" ht="18" thickTop="1">
      <c r="A34" s="21"/>
      <c r="B34" s="70"/>
      <c r="C34" s="157"/>
      <c r="D34" s="70"/>
      <c r="E34" s="157"/>
      <c r="F34" s="70"/>
    </row>
    <row r="35" spans="1:7" s="14" customFormat="1" ht="17.25">
      <c r="A35" s="25" t="s">
        <v>21</v>
      </c>
      <c r="B35" s="70"/>
      <c r="C35" s="157"/>
      <c r="D35" s="70"/>
      <c r="E35" s="157"/>
      <c r="F35" s="70"/>
    </row>
    <row r="36" spans="1:7" s="14" customFormat="1" ht="17.25">
      <c r="A36" s="27" t="s">
        <v>22</v>
      </c>
      <c r="B36" s="76"/>
      <c r="C36" s="157"/>
      <c r="D36" s="76"/>
      <c r="E36" s="157"/>
      <c r="F36" s="76"/>
    </row>
    <row r="37" spans="1:7" s="14" customFormat="1" ht="17.25">
      <c r="A37" s="21" t="s">
        <v>23</v>
      </c>
      <c r="B37" s="70">
        <v>63718395</v>
      </c>
      <c r="C37" s="157"/>
      <c r="D37" s="70">
        <v>78725443</v>
      </c>
      <c r="E37" s="157"/>
      <c r="F37" s="70">
        <f>64469474+3124218</f>
        <v>67593692</v>
      </c>
    </row>
    <row r="38" spans="1:7" s="14" customFormat="1" ht="17.25">
      <c r="A38" s="21" t="s">
        <v>24</v>
      </c>
      <c r="B38" s="76"/>
      <c r="C38" s="157"/>
      <c r="D38" s="76"/>
      <c r="E38" s="157"/>
      <c r="F38" s="76"/>
    </row>
    <row r="39" spans="1:7" s="14" customFormat="1" ht="17.25">
      <c r="A39" s="21" t="s">
        <v>25</v>
      </c>
      <c r="B39" s="70">
        <v>46903988</v>
      </c>
      <c r="C39" s="157"/>
      <c r="D39" s="70">
        <v>73643536</v>
      </c>
      <c r="E39" s="157"/>
      <c r="F39" s="70">
        <f>9345935+52635+62709870+367354</f>
        <v>72475794</v>
      </c>
    </row>
    <row r="40" spans="1:7" s="14" customFormat="1" ht="17.25">
      <c r="A40" s="21" t="s">
        <v>26</v>
      </c>
      <c r="B40" s="70">
        <v>72637206</v>
      </c>
      <c r="C40" s="157"/>
      <c r="D40" s="70">
        <v>52907663</v>
      </c>
      <c r="E40" s="157"/>
      <c r="F40" s="70">
        <v>52907663</v>
      </c>
    </row>
    <row r="41" spans="1:7" s="14" customFormat="1" ht="17.25">
      <c r="A41" s="21" t="s">
        <v>27</v>
      </c>
      <c r="B41" s="70">
        <v>64534387</v>
      </c>
      <c r="C41" s="157"/>
      <c r="D41" s="70">
        <v>73996093</v>
      </c>
      <c r="E41" s="157"/>
      <c r="F41" s="70">
        <f>79876636-5318000</f>
        <v>74558636</v>
      </c>
    </row>
    <row r="42" spans="1:7" s="14" customFormat="1" ht="17.25">
      <c r="A42" s="21" t="s">
        <v>28</v>
      </c>
      <c r="B42" s="70">
        <v>1123475</v>
      </c>
      <c r="C42" s="157"/>
      <c r="D42" s="70">
        <v>1969051</v>
      </c>
      <c r="E42" s="157"/>
      <c r="F42" s="70">
        <f>128392901-52635-26542976-36809323-62709870-367354</f>
        <v>1910743</v>
      </c>
    </row>
    <row r="43" spans="1:7" s="14" customFormat="1" ht="17.25">
      <c r="A43" s="27" t="s">
        <v>29</v>
      </c>
      <c r="B43" s="74">
        <v>248917451</v>
      </c>
      <c r="C43" s="162"/>
      <c r="D43" s="74">
        <f>SUM(D37:D42)</f>
        <v>281241786</v>
      </c>
      <c r="E43" s="162"/>
      <c r="F43" s="74">
        <f>SUM(F37:F42)</f>
        <v>269446528</v>
      </c>
    </row>
    <row r="44" spans="1:7" s="14" customFormat="1" ht="17.25">
      <c r="A44" s="33"/>
      <c r="B44" s="70"/>
      <c r="C44" s="157"/>
      <c r="D44" s="70"/>
      <c r="E44" s="157"/>
      <c r="F44" s="70"/>
    </row>
    <row r="45" spans="1:7" s="14" customFormat="1" ht="17.25">
      <c r="A45" s="27" t="s">
        <v>30</v>
      </c>
      <c r="B45" s="70"/>
      <c r="C45" s="157"/>
      <c r="D45" s="70"/>
      <c r="E45" s="157"/>
      <c r="F45" s="70"/>
    </row>
    <row r="46" spans="1:7" s="14" customFormat="1" ht="17.25">
      <c r="A46" s="21" t="s">
        <v>43</v>
      </c>
      <c r="B46" s="70">
        <v>42526327</v>
      </c>
      <c r="C46" s="157"/>
      <c r="D46" s="70">
        <v>43315547</v>
      </c>
      <c r="E46" s="157"/>
      <c r="F46" s="70">
        <v>42891629</v>
      </c>
    </row>
    <row r="47" spans="1:7" s="14" customFormat="1" ht="17.25">
      <c r="A47" s="21" t="s">
        <v>31</v>
      </c>
      <c r="B47" s="70">
        <v>212789</v>
      </c>
      <c r="C47" s="157"/>
      <c r="D47" s="70">
        <v>365876</v>
      </c>
      <c r="E47" s="157"/>
      <c r="F47" s="70">
        <f>488723+45901</f>
        <v>534624</v>
      </c>
    </row>
    <row r="48" spans="1:7" s="14" customFormat="1" ht="17.25">
      <c r="A48" s="21" t="s">
        <v>32</v>
      </c>
      <c r="B48" s="70">
        <v>60798772</v>
      </c>
      <c r="C48" s="157"/>
      <c r="D48" s="70">
        <v>173177279</v>
      </c>
      <c r="E48" s="157"/>
      <c r="F48" s="70">
        <f>115478299+26542976+36809323+5318000</f>
        <v>184148598</v>
      </c>
      <c r="G48" s="153"/>
    </row>
    <row r="49" spans="1:7" s="14" customFormat="1" ht="17.25">
      <c r="A49" s="21" t="s">
        <v>86</v>
      </c>
      <c r="B49" s="72">
        <v>244806</v>
      </c>
      <c r="C49" s="157"/>
      <c r="D49" s="72">
        <v>437761</v>
      </c>
      <c r="E49" s="157"/>
      <c r="F49" s="70">
        <v>210096</v>
      </c>
      <c r="G49" s="153"/>
    </row>
    <row r="50" spans="1:7" s="14" customFormat="1" ht="17.25">
      <c r="A50" s="21" t="s">
        <v>33</v>
      </c>
      <c r="B50" s="70">
        <v>8761503</v>
      </c>
      <c r="C50" s="157"/>
      <c r="D50" s="70">
        <v>2948677</v>
      </c>
      <c r="E50" s="162"/>
      <c r="F50" s="70">
        <f>-1935299+2285327+2302648</f>
        <v>2652676</v>
      </c>
      <c r="G50" s="153"/>
    </row>
    <row r="51" spans="1:7" s="14" customFormat="1" ht="17.25">
      <c r="A51" s="27" t="s">
        <v>34</v>
      </c>
      <c r="B51" s="74">
        <v>112544197</v>
      </c>
      <c r="C51" s="162"/>
      <c r="D51" s="74">
        <f>SUM(D46:D50)</f>
        <v>220245140</v>
      </c>
      <c r="E51" s="157"/>
      <c r="F51" s="74">
        <f>SUM(F46:F50)</f>
        <v>230437623</v>
      </c>
      <c r="G51" s="153"/>
    </row>
    <row r="52" spans="1:7" s="14" customFormat="1" ht="17.25">
      <c r="A52" s="21"/>
      <c r="B52" s="70"/>
      <c r="C52" s="157"/>
      <c r="D52" s="70"/>
      <c r="E52" s="157"/>
      <c r="F52" s="70"/>
      <c r="G52" s="153"/>
    </row>
    <row r="53" spans="1:7" s="14" customFormat="1" ht="17.25">
      <c r="A53" s="27" t="s">
        <v>35</v>
      </c>
      <c r="B53" s="70"/>
      <c r="C53" s="157"/>
      <c r="D53" s="70"/>
      <c r="E53" s="157"/>
      <c r="F53" s="70"/>
      <c r="G53" s="153"/>
    </row>
    <row r="54" spans="1:7" s="14" customFormat="1" ht="17.25">
      <c r="A54" s="21" t="s">
        <v>36</v>
      </c>
      <c r="B54" s="70"/>
      <c r="C54" s="157"/>
      <c r="D54" s="70"/>
      <c r="E54" s="157"/>
      <c r="F54" s="70"/>
      <c r="G54" s="153"/>
    </row>
    <row r="55" spans="1:7" s="14" customFormat="1" ht="17.25">
      <c r="A55" s="21" t="s">
        <v>37</v>
      </c>
      <c r="B55" s="70">
        <v>4000</v>
      </c>
      <c r="C55" s="157"/>
      <c r="D55" s="70">
        <v>4000</v>
      </c>
      <c r="E55" s="157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7"/>
      <c r="D56" s="70">
        <v>20000</v>
      </c>
      <c r="E56" s="157"/>
      <c r="F56" s="70">
        <v>20000</v>
      </c>
      <c r="G56" s="153"/>
    </row>
    <row r="57" spans="1:7" s="14" customFormat="1" ht="17.25">
      <c r="A57" s="21" t="s">
        <v>39</v>
      </c>
      <c r="B57" s="73">
        <v>7551554</v>
      </c>
      <c r="C57" s="157"/>
      <c r="D57" s="73">
        <v>8757501</v>
      </c>
      <c r="E57" s="157"/>
      <c r="F57" s="70">
        <v>8740227</v>
      </c>
      <c r="G57" s="153"/>
    </row>
    <row r="58" spans="1:7" s="14" customFormat="1" ht="17.25">
      <c r="A58" s="27" t="s">
        <v>40</v>
      </c>
      <c r="B58" s="77">
        <v>7575554</v>
      </c>
      <c r="C58" s="162"/>
      <c r="D58" s="77">
        <f>SUM(D55:D57)</f>
        <v>8781501</v>
      </c>
      <c r="E58" s="162"/>
      <c r="F58" s="163">
        <f>SUM(F55:F57)</f>
        <v>8764227</v>
      </c>
    </row>
    <row r="59" spans="1:7" s="14" customFormat="1" ht="18" thickBot="1">
      <c r="A59" s="34" t="s">
        <v>41</v>
      </c>
      <c r="B59" s="78">
        <v>369037202</v>
      </c>
      <c r="C59" s="164"/>
      <c r="D59" s="78">
        <f>D43+D51+D58</f>
        <v>510268427</v>
      </c>
      <c r="E59" s="165"/>
      <c r="F59" s="78">
        <f>F43+F51+F58</f>
        <v>508648378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96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47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2" t="s">
        <v>57</v>
      </c>
      <c r="B2" s="172"/>
      <c r="C2" s="172"/>
      <c r="D2" s="172"/>
      <c r="E2" s="1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- 14 January 2015</vt:lpstr>
      <vt:lpstr>DEFERRED FRAN NOTES CHRG TO RES</vt:lpstr>
      <vt:lpstr>DEFERRED FRAN NOTES CHRG TO P&amp;L</vt:lpstr>
      <vt:lpstr>P&amp;L-DEFERRED FRAN NOTES CHRG </vt:lpstr>
      <vt:lpstr>Sheet1</vt:lpstr>
      <vt:lpstr>'Balance Sheet - 14 January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2015-01-27T18:05:05Z</cp:lastPrinted>
  <dcterms:created xsi:type="dcterms:W3CDTF">2009-02-04T22:27:27Z</dcterms:created>
  <dcterms:modified xsi:type="dcterms:W3CDTF">2015-01-28T14:13:19Z</dcterms:modified>
</cp:coreProperties>
</file>