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2 April 2006" sheetId="1" r:id="rId1"/>
  </sheets>
  <definedNames>
    <definedName name="_xlnm.Print_Area" localSheetId="0">'balance sheet - 12 April 2006'!$A$9:$F$64</definedName>
    <definedName name="_xlnm.Print_Area">'balance sheet - 12 April 2006'!$A$8:$F$60</definedName>
  </definedNames>
  <calcPr fullCalcOnLoad="1"/>
</workbook>
</file>

<file path=xl/sharedStrings.xml><?xml version="1.0" encoding="utf-8"?>
<sst xmlns="http://schemas.openxmlformats.org/spreadsheetml/2006/main" count="58" uniqueCount="54">
  <si>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</si>
  <si>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</si>
  <si>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</si>
  <si>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</si>
  <si>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</si>
  <si>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</si>
  <si>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</si>
  <si>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</si>
  <si>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</si>
  <si>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</si>
  <si>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</si>
  <si>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</si>
  <si>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</si>
  <si>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</si>
  <si>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</si>
  <si>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</si>
  <si>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</si>
  <si>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</si>
  <si>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</si>
  <si>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</si>
  <si>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</si>
  <si>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</si>
  <si>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</si>
  <si>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</si>
  <si>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</si>
  <si>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</si>
  <si>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</si>
  <si>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</si>
  <si>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</si>
  <si>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</si>
  <si>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</si>
  <si>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</si>
  <si>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</si>
  <si>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</si>
  <si>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</si>
  <si>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</si>
  <si>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</si>
  <si>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</si>
  <si>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</si>
  <si>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</si>
  <si>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</si>
  <si>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</si>
  <si>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</si>
  <si>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</si>
  <si>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</si>
  <si>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</si>
  <si>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</t>
    </r>
    <r>
      <rPr>
        <sz val="12"/>
        <rFont val="Arial MT"/>
        <family val="0"/>
      </rPr>
      <t>.</t>
    </r>
  </si>
  <si>
    <t>22 MARCH</t>
  </si>
  <si>
    <t xml:space="preserve">AS AT 12 APRIL 2006 </t>
  </si>
  <si>
    <t>12 APRIL</t>
  </si>
  <si>
    <t>13 APRIL</t>
  </si>
  <si>
    <r>
      <t>The year-to-date profit of $0.45bn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</si>
  <si>
    <t>News Release</t>
  </si>
  <si>
    <t>26 April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</si>
</sst>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8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0" fillId="2" borderId="11" xfId="0" applyNumberFormat="1" applyFon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16" fontId="4" fillId="0" borderId="19" xfId="0" applyNumberFormat="1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>
      <alignment horizontal="center"/>
    </xf>
    <xf numFmtId="37" fontId="0" fillId="0" borderId="19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8" fillId="0" borderId="20" xfId="0" applyNumberFormat="1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/>
    </xf>
    <xf numFmtId="39" fontId="0" fillId="0" borderId="19" xfId="0" applyNumberForma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4" xfId="0" applyNumberFormat="1" applyFont="1" applyFill="1" applyBorder="1" applyAlignment="1">
      <alignment/>
    </xf>
    <xf numFmtId="37" fontId="0" fillId="2" borderId="24" xfId="0" applyNumberFormat="1" applyFill="1" applyBorder="1" applyAlignment="1">
      <alignment/>
    </xf>
    <xf numFmtId="37" fontId="7" fillId="2" borderId="11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11" fillId="2" borderId="8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showOutlineSymbols="0" zoomScale="75" zoomScaleNormal="75" zoomScaleSheetLayoutView="75" workbookViewId="0" topLeftCell="A55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46"/>
      <c r="B1" s="26"/>
      <c r="C1" s="26"/>
      <c r="D1" s="26"/>
      <c r="E1" s="26"/>
      <c r="F1" s="26"/>
      <c r="G1" s="11"/>
    </row>
    <row r="2" spans="1:7" ht="15">
      <c r="A2" s="17"/>
      <c r="B2" s="11"/>
      <c r="C2" s="11"/>
      <c r="D2" s="11"/>
      <c r="E2" s="11"/>
      <c r="F2" s="11"/>
      <c r="G2" s="11"/>
    </row>
    <row r="3" spans="1:7" ht="15">
      <c r="A3" s="17"/>
      <c r="B3" s="11"/>
      <c r="C3" s="11"/>
      <c r="D3" s="11"/>
      <c r="E3" s="11"/>
      <c r="F3" s="11"/>
      <c r="G3" s="11"/>
    </row>
    <row r="4" spans="1:7" ht="15">
      <c r="A4" s="17"/>
      <c r="B4" s="11"/>
      <c r="C4" s="11"/>
      <c r="D4" s="11"/>
      <c r="E4" s="11"/>
      <c r="F4" s="11"/>
      <c r="G4" s="11"/>
    </row>
    <row r="5" spans="1:7" ht="9" customHeight="1">
      <c r="A5" s="17"/>
      <c r="B5" s="11"/>
      <c r="C5" s="11"/>
      <c r="D5" s="11"/>
      <c r="E5" s="11"/>
      <c r="F5" s="11"/>
      <c r="G5" s="11"/>
    </row>
    <row r="6" spans="1:7" ht="18.75">
      <c r="A6" s="86" t="s">
        <v>52</v>
      </c>
      <c r="B6" s="11"/>
      <c r="C6" s="11"/>
      <c r="D6" s="11"/>
      <c r="E6" s="11"/>
      <c r="F6" s="11"/>
      <c r="G6" s="11"/>
    </row>
    <row r="7" spans="1:7" ht="18.75">
      <c r="A7" s="87" t="s">
        <v>53</v>
      </c>
      <c r="B7" s="11"/>
      <c r="C7" s="11"/>
      <c r="D7" s="11"/>
      <c r="E7" s="11"/>
      <c r="F7" s="11"/>
      <c r="G7" s="11"/>
    </row>
    <row r="8" spans="1:7" ht="15.75">
      <c r="A8" s="12"/>
      <c r="B8" s="13"/>
      <c r="C8" s="13"/>
      <c r="D8" s="13"/>
      <c r="E8" s="13"/>
      <c r="F8" s="85"/>
      <c r="G8" s="11"/>
    </row>
    <row r="9" spans="1:6" ht="18">
      <c r="A9" s="31" t="s">
        <v>0</v>
      </c>
      <c r="B9" s="32"/>
      <c r="C9" s="32"/>
      <c r="D9" s="32"/>
      <c r="E9" s="32"/>
      <c r="F9" s="33"/>
    </row>
    <row r="10" spans="1:6" ht="18">
      <c r="A10" s="22" t="s">
        <v>1</v>
      </c>
      <c r="B10" s="25"/>
      <c r="C10" s="25"/>
      <c r="D10" s="25"/>
      <c r="E10" s="25"/>
      <c r="F10" s="20"/>
    </row>
    <row r="11" spans="1:6" ht="18">
      <c r="A11" s="22" t="s">
        <v>48</v>
      </c>
      <c r="B11" s="25"/>
      <c r="C11" s="25"/>
      <c r="D11" s="25"/>
      <c r="E11" s="25"/>
      <c r="F11" s="20"/>
    </row>
    <row r="12" spans="1:6" ht="15">
      <c r="A12" s="12" t="s">
        <v>42</v>
      </c>
      <c r="B12" s="13"/>
      <c r="C12" s="13"/>
      <c r="D12" s="13"/>
      <c r="E12" s="13"/>
      <c r="F12" s="16"/>
    </row>
    <row r="13" spans="1:6" ht="15.75">
      <c r="A13" s="17"/>
      <c r="B13" s="36">
        <v>2005</v>
      </c>
      <c r="C13" s="1"/>
      <c r="D13" s="52">
        <v>2006</v>
      </c>
      <c r="E13" s="49"/>
      <c r="F13" s="65">
        <v>2006</v>
      </c>
    </row>
    <row r="14" spans="1:6" ht="15.75">
      <c r="A14" s="17"/>
      <c r="B14" s="37" t="s">
        <v>50</v>
      </c>
      <c r="C14" s="2"/>
      <c r="D14" s="53" t="s">
        <v>47</v>
      </c>
      <c r="E14" s="50"/>
      <c r="F14" s="66" t="s">
        <v>49</v>
      </c>
    </row>
    <row r="15" spans="1:6" ht="15.75">
      <c r="A15" s="17"/>
      <c r="B15" s="38" t="s">
        <v>2</v>
      </c>
      <c r="C15" s="2"/>
      <c r="D15" s="54" t="s">
        <v>2</v>
      </c>
      <c r="E15" s="50"/>
      <c r="F15" s="67" t="s">
        <v>2</v>
      </c>
    </row>
    <row r="16" spans="1:6" ht="15.75">
      <c r="A16" s="83" t="s">
        <v>36</v>
      </c>
      <c r="B16" s="4"/>
      <c r="D16" s="55"/>
      <c r="E16" s="11"/>
      <c r="F16" s="68"/>
    </row>
    <row r="17" spans="1:6" ht="15.75">
      <c r="A17" s="23" t="s">
        <v>3</v>
      </c>
      <c r="B17" s="4"/>
      <c r="D17" s="55"/>
      <c r="E17" s="11"/>
      <c r="F17" s="68"/>
    </row>
    <row r="18" spans="1:6" ht="15">
      <c r="A18" s="17" t="s">
        <v>39</v>
      </c>
      <c r="B18" s="4">
        <f>36696015-12899+8667861+10494</f>
        <v>45361471</v>
      </c>
      <c r="D18" s="55">
        <f>57014439-43831+14121146+8848</f>
        <v>71100602</v>
      </c>
      <c r="E18" s="11"/>
      <c r="F18" s="68">
        <f>57927543-46965+14234289+8848</f>
        <v>72123715</v>
      </c>
    </row>
    <row r="19" spans="1:6" ht="15">
      <c r="A19" s="17" t="s">
        <v>40</v>
      </c>
      <c r="B19" s="39">
        <f>19407+17665703+90179945+5652927+359-36696015+12899</f>
        <v>76835225</v>
      </c>
      <c r="D19" s="56">
        <f>16832+11902660+124867919+7400295+719-57014439+43831</f>
        <v>87217817</v>
      </c>
      <c r="E19" s="11"/>
      <c r="F19" s="69">
        <f>20296+10735421+125230037+7425244+417-57927543+46965</f>
        <v>85530837</v>
      </c>
    </row>
    <row r="20" spans="1:6" ht="15.75">
      <c r="A20" s="23" t="s">
        <v>38</v>
      </c>
      <c r="B20" s="35">
        <f>+B18+B19</f>
        <v>122196696</v>
      </c>
      <c r="C20" s="34"/>
      <c r="D20" s="57">
        <f>+D18+D19</f>
        <v>158318419</v>
      </c>
      <c r="E20" s="51"/>
      <c r="F20" s="70">
        <f>+F18+F19</f>
        <v>157654552</v>
      </c>
    </row>
    <row r="21" spans="1:6" ht="15">
      <c r="A21" s="17"/>
      <c r="B21" s="4"/>
      <c r="D21" s="55"/>
      <c r="E21" s="11"/>
      <c r="F21" s="68"/>
    </row>
    <row r="22" spans="1:6" ht="15.75">
      <c r="A22" s="23" t="s">
        <v>4</v>
      </c>
      <c r="B22" s="4"/>
      <c r="D22" s="55"/>
      <c r="E22" s="11"/>
      <c r="F22" s="68"/>
    </row>
    <row r="23" spans="1:6" ht="15">
      <c r="A23" s="17" t="s">
        <v>5</v>
      </c>
      <c r="B23" s="4" t="s">
        <v>6</v>
      </c>
      <c r="D23" s="55" t="s">
        <v>6</v>
      </c>
      <c r="E23" s="11"/>
      <c r="F23" s="68" t="s">
        <v>6</v>
      </c>
    </row>
    <row r="24" spans="1:6" ht="15">
      <c r="A24" s="17" t="s">
        <v>7</v>
      </c>
      <c r="B24" s="4">
        <v>573</v>
      </c>
      <c r="D24" s="55">
        <v>88322</v>
      </c>
      <c r="E24" s="11"/>
      <c r="F24" s="68">
        <v>88360</v>
      </c>
    </row>
    <row r="25" spans="1:6" ht="15">
      <c r="A25" s="17" t="s">
        <v>8</v>
      </c>
      <c r="B25" s="27">
        <v>11503484</v>
      </c>
      <c r="D25" s="27">
        <v>7120633</v>
      </c>
      <c r="E25" s="11"/>
      <c r="F25" s="71">
        <v>7120633</v>
      </c>
    </row>
    <row r="26" spans="1:6" ht="15">
      <c r="A26" s="17" t="s">
        <v>9</v>
      </c>
      <c r="B26" s="27">
        <v>73635980</v>
      </c>
      <c r="D26" s="27">
        <v>72150317</v>
      </c>
      <c r="E26" s="11"/>
      <c r="F26" s="71">
        <v>72150317</v>
      </c>
    </row>
    <row r="27" spans="1:6" ht="15">
      <c r="A27" s="17" t="s">
        <v>10</v>
      </c>
      <c r="B27" s="4">
        <f>-751893+778929+1943827</f>
        <v>1970863</v>
      </c>
      <c r="D27" s="55">
        <f>2090851-28900</f>
        <v>2061951</v>
      </c>
      <c r="E27" s="11"/>
      <c r="F27" s="68">
        <f>2090851-28900</f>
        <v>2061951</v>
      </c>
    </row>
    <row r="28" spans="1:6" ht="15">
      <c r="A28" s="17" t="s">
        <v>11</v>
      </c>
      <c r="B28" s="28">
        <v>0</v>
      </c>
      <c r="D28" s="58">
        <v>0</v>
      </c>
      <c r="E28" s="11"/>
      <c r="F28" s="72">
        <v>80</v>
      </c>
    </row>
    <row r="29" spans="1:6" ht="15">
      <c r="A29" s="17" t="s">
        <v>12</v>
      </c>
      <c r="B29" s="5">
        <f>47552+2738720+79736+1638522+9579+8866644+6359925</f>
        <v>19740678</v>
      </c>
      <c r="D29" s="59">
        <f>44284+2906624+75436+1637675+41538+9468195+8364316+3</f>
        <v>22538071</v>
      </c>
      <c r="E29" s="11"/>
      <c r="F29" s="73">
        <f>40147+2906624+75436+1629784+9539+10219160+8234417</f>
        <v>23115107</v>
      </c>
    </row>
    <row r="30" spans="1:6" ht="15.75">
      <c r="A30" s="23" t="s">
        <v>13</v>
      </c>
      <c r="B30" s="7">
        <f>SUM(B24:B29)</f>
        <v>106851578</v>
      </c>
      <c r="C30" s="3"/>
      <c r="D30" s="60">
        <f>SUM(D24:D29)</f>
        <v>103959294</v>
      </c>
      <c r="E30" s="10"/>
      <c r="F30" s="74">
        <f>SUM(F24:F29)</f>
        <v>104536448</v>
      </c>
    </row>
    <row r="31" spans="1:6" ht="16.5" thickBot="1">
      <c r="A31" s="83" t="s">
        <v>14</v>
      </c>
      <c r="B31" s="8">
        <f>+B30+B20</f>
        <v>229048274</v>
      </c>
      <c r="C31" s="3"/>
      <c r="D31" s="61">
        <f>+D30+D20</f>
        <v>262277713</v>
      </c>
      <c r="E31" s="10"/>
      <c r="F31" s="75">
        <f>+F30+F20</f>
        <v>262191000</v>
      </c>
    </row>
    <row r="32" spans="1:6" ht="15.75" thickTop="1">
      <c r="A32" s="17"/>
      <c r="B32" s="4"/>
      <c r="D32" s="55"/>
      <c r="E32" s="11"/>
      <c r="F32" s="68"/>
    </row>
    <row r="33" spans="1:6" ht="15.75">
      <c r="A33" s="83" t="s">
        <v>15</v>
      </c>
      <c r="B33" s="4"/>
      <c r="D33" s="55"/>
      <c r="E33" s="11"/>
      <c r="F33" s="68"/>
    </row>
    <row r="34" spans="1:6" ht="15.75">
      <c r="A34" s="23" t="s">
        <v>16</v>
      </c>
      <c r="B34" s="9"/>
      <c r="D34" s="62"/>
      <c r="E34" s="11"/>
      <c r="F34" s="76"/>
    </row>
    <row r="35" spans="1:6" ht="15">
      <c r="A35" s="17" t="s">
        <v>17</v>
      </c>
      <c r="B35" s="4">
        <f>25419867+1193164</f>
        <v>26613031</v>
      </c>
      <c r="D35" s="55">
        <f>28235184+1321675</f>
        <v>29556859</v>
      </c>
      <c r="E35" s="11"/>
      <c r="F35" s="68">
        <f>28994439+1335725</f>
        <v>30330164</v>
      </c>
    </row>
    <row r="36" spans="1:6" ht="15">
      <c r="A36" s="17" t="s">
        <v>18</v>
      </c>
      <c r="B36" s="9"/>
      <c r="D36" s="62"/>
      <c r="E36" s="11"/>
      <c r="F36" s="76"/>
    </row>
    <row r="37" spans="1:6" ht="15">
      <c r="A37" s="17" t="s">
        <v>19</v>
      </c>
      <c r="B37" s="4">
        <f>4101002+2383919+324419+110897</f>
        <v>6920237</v>
      </c>
      <c r="D37" s="55">
        <f>9685854+19049679+862986+120712</f>
        <v>29719231</v>
      </c>
      <c r="E37" s="11"/>
      <c r="F37" s="68">
        <f>6073578+19045981+532188+92433</f>
        <v>25744180</v>
      </c>
    </row>
    <row r="38" spans="1:6" ht="15">
      <c r="A38" s="17" t="s">
        <v>20</v>
      </c>
      <c r="B38" s="4">
        <v>58828</v>
      </c>
      <c r="D38" s="55">
        <v>63852</v>
      </c>
      <c r="E38" s="11"/>
      <c r="F38" s="68">
        <v>63852</v>
      </c>
    </row>
    <row r="39" spans="1:6" ht="15">
      <c r="A39" s="17" t="s">
        <v>21</v>
      </c>
      <c r="B39" s="4">
        <f>28412693-1334000</f>
        <v>27078693</v>
      </c>
      <c r="D39" s="55">
        <f>29456568-3070000</f>
        <v>26386568</v>
      </c>
      <c r="E39" s="11"/>
      <c r="F39" s="68">
        <f>29390167-2631500</f>
        <v>26758667</v>
      </c>
    </row>
    <row r="40" spans="1:6" ht="15">
      <c r="A40" s="17" t="s">
        <v>22</v>
      </c>
      <c r="B40" s="5">
        <f>147149730-143253297-58828-2383919-324419-110897</f>
        <v>1018370</v>
      </c>
      <c r="D40" s="59">
        <f>174708013-120712-153528813-19049679-862986-63852</f>
        <v>1081971</v>
      </c>
      <c r="E40" s="11"/>
      <c r="F40" s="73">
        <f>179081559-92433-157525808-19045981-532188-63852</f>
        <v>1821297</v>
      </c>
    </row>
    <row r="41" spans="1:6" ht="15.75">
      <c r="A41" s="23" t="s">
        <v>23</v>
      </c>
      <c r="B41" s="6">
        <f>SUM(B35:B40)</f>
        <v>61689159</v>
      </c>
      <c r="C41" s="3"/>
      <c r="D41" s="63">
        <f>SUM(D35:D40)</f>
        <v>86808481</v>
      </c>
      <c r="E41" s="10"/>
      <c r="F41" s="77">
        <f>SUM(F35:F40)</f>
        <v>84718160</v>
      </c>
    </row>
    <row r="42" spans="1:6" ht="15">
      <c r="A42" s="24"/>
      <c r="B42" s="4"/>
      <c r="D42" s="55"/>
      <c r="E42" s="11"/>
      <c r="F42" s="68"/>
    </row>
    <row r="43" spans="1:6" ht="15.75">
      <c r="A43" s="23" t="s">
        <v>24</v>
      </c>
      <c r="B43" s="4"/>
      <c r="D43" s="55"/>
      <c r="E43" s="11"/>
      <c r="F43" s="68"/>
    </row>
    <row r="44" spans="1:6" ht="15">
      <c r="A44" s="17" t="s">
        <v>25</v>
      </c>
      <c r="B44" s="4"/>
      <c r="D44" s="55"/>
      <c r="E44" s="11"/>
      <c r="F44" s="68"/>
    </row>
    <row r="45" spans="1:6" ht="15">
      <c r="A45" s="17" t="s">
        <v>26</v>
      </c>
      <c r="B45" s="4">
        <v>3573578</v>
      </c>
      <c r="D45" s="55">
        <v>3792666</v>
      </c>
      <c r="E45" s="11"/>
      <c r="F45" s="68">
        <v>3792666</v>
      </c>
    </row>
    <row r="46" spans="1:6" ht="15">
      <c r="A46" s="17" t="s">
        <v>27</v>
      </c>
      <c r="B46" s="4">
        <f>226137+1722+3982</f>
        <v>231841</v>
      </c>
      <c r="D46" s="55">
        <f>175312+47282+40570</f>
        <v>263164</v>
      </c>
      <c r="E46" s="11"/>
      <c r="F46" s="68">
        <f>151774+26233-2857</f>
        <v>175150</v>
      </c>
    </row>
    <row r="47" spans="1:6" ht="15">
      <c r="A47" s="17" t="s">
        <v>41</v>
      </c>
      <c r="B47" s="4">
        <f>6599533+1334000+143253297</f>
        <v>151186830</v>
      </c>
      <c r="D47" s="55">
        <f>3070000+153528813</f>
        <v>156598813</v>
      </c>
      <c r="E47" s="11"/>
      <c r="F47" s="68">
        <f>2631500+157525808</f>
        <v>160157308</v>
      </c>
    </row>
    <row r="48" spans="1:6" ht="15">
      <c r="A48" s="17" t="s">
        <v>44</v>
      </c>
      <c r="B48" s="4">
        <v>778929</v>
      </c>
      <c r="D48" s="55">
        <f>516011-28900</f>
        <v>487111</v>
      </c>
      <c r="E48" s="11"/>
      <c r="F48" s="68">
        <f>477297-28900</f>
        <v>448397</v>
      </c>
    </row>
    <row r="49" spans="1:6" ht="15.75">
      <c r="A49" s="17" t="s">
        <v>28</v>
      </c>
      <c r="B49" s="4">
        <f>7655750+1661870</f>
        <v>9317620</v>
      </c>
      <c r="D49" s="55">
        <f>10447937+1042462</f>
        <v>11490399</v>
      </c>
      <c r="E49" s="10"/>
      <c r="F49" s="68">
        <f>9019846+1042394</f>
        <v>10062240</v>
      </c>
    </row>
    <row r="50" spans="1:6" ht="15.75">
      <c r="A50" s="23" t="s">
        <v>29</v>
      </c>
      <c r="B50" s="7">
        <f>SUM(B45:B49)</f>
        <v>165088798</v>
      </c>
      <c r="C50" s="3"/>
      <c r="D50" s="60">
        <f>SUM(D45:D49)</f>
        <v>172632153</v>
      </c>
      <c r="E50" s="11"/>
      <c r="F50" s="74">
        <f>SUM(F45:F49)</f>
        <v>174635761</v>
      </c>
    </row>
    <row r="51" spans="1:6" ht="15">
      <c r="A51" s="17"/>
      <c r="B51" s="4"/>
      <c r="D51" s="55"/>
      <c r="E51" s="11"/>
      <c r="F51" s="68"/>
    </row>
    <row r="52" spans="1:6" ht="15.75">
      <c r="A52" s="23" t="s">
        <v>30</v>
      </c>
      <c r="B52" s="4"/>
      <c r="D52" s="55"/>
      <c r="E52" s="11"/>
      <c r="F52" s="68"/>
    </row>
    <row r="53" spans="1:6" ht="15">
      <c r="A53" s="17" t="s">
        <v>31</v>
      </c>
      <c r="B53" s="4"/>
      <c r="D53" s="55"/>
      <c r="E53" s="11"/>
      <c r="F53" s="68"/>
    </row>
    <row r="54" spans="1:6" ht="15">
      <c r="A54" s="17" t="s">
        <v>32</v>
      </c>
      <c r="B54" s="4">
        <f>4000</f>
        <v>4000</v>
      </c>
      <c r="D54" s="55">
        <f>4000</f>
        <v>4000</v>
      </c>
      <c r="E54" s="11"/>
      <c r="F54" s="68">
        <f>4000</f>
        <v>4000</v>
      </c>
    </row>
    <row r="55" spans="1:6" ht="15">
      <c r="A55" s="17" t="s">
        <v>33</v>
      </c>
      <c r="B55" s="4">
        <v>20000</v>
      </c>
      <c r="D55" s="55">
        <v>20000</v>
      </c>
      <c r="E55" s="11"/>
      <c r="F55" s="68">
        <v>20000</v>
      </c>
    </row>
    <row r="56" spans="1:6" ht="15">
      <c r="A56" s="17" t="s">
        <v>37</v>
      </c>
      <c r="B56" s="5">
        <v>2246317</v>
      </c>
      <c r="D56" s="59">
        <v>2813079</v>
      </c>
      <c r="E56" s="11"/>
      <c r="F56" s="73">
        <v>2813079</v>
      </c>
    </row>
    <row r="57" spans="1:6" ht="15.75">
      <c r="A57" s="23" t="s">
        <v>34</v>
      </c>
      <c r="B57" s="29">
        <f>SUM(B54:B56)</f>
        <v>2270317</v>
      </c>
      <c r="C57" s="10"/>
      <c r="D57" s="64">
        <f>SUM(D54:D56)</f>
        <v>2837079</v>
      </c>
      <c r="E57" s="10"/>
      <c r="F57" s="78">
        <f>SUM(F54:F56)</f>
        <v>2837079</v>
      </c>
    </row>
    <row r="58" spans="1:6" ht="16.5" thickBot="1">
      <c r="A58" s="84" t="s">
        <v>35</v>
      </c>
      <c r="B58" s="30">
        <f>B41+B50+B57</f>
        <v>229048274</v>
      </c>
      <c r="C58" s="18"/>
      <c r="D58" s="30">
        <f>D41+D50+D57</f>
        <v>262277713</v>
      </c>
      <c r="E58" s="19"/>
      <c r="F58" s="79">
        <f>F41+F50+F57</f>
        <v>262191000</v>
      </c>
    </row>
    <row r="59" spans="1:6" ht="15.75" thickTop="1">
      <c r="A59" s="17"/>
      <c r="B59" s="47"/>
      <c r="C59" s="11"/>
      <c r="D59" s="11"/>
      <c r="E59" s="11"/>
      <c r="F59" s="80"/>
    </row>
    <row r="60" spans="1:6" ht="15" customHeight="1">
      <c r="A60" s="12"/>
      <c r="B60" s="13"/>
      <c r="C60" s="14"/>
      <c r="D60" s="15"/>
      <c r="E60" s="14"/>
      <c r="F60" s="16"/>
    </row>
    <row r="61" spans="1:6" ht="19.5" customHeight="1">
      <c r="A61" s="44" t="s">
        <v>43</v>
      </c>
      <c r="B61" s="40"/>
      <c r="C61" s="41"/>
      <c r="D61" s="48"/>
      <c r="E61" s="40"/>
      <c r="F61" s="81"/>
    </row>
    <row r="62" spans="1:6" ht="15.75" customHeight="1">
      <c r="A62" s="45" t="s">
        <v>51</v>
      </c>
      <c r="B62" s="11"/>
      <c r="C62" s="41"/>
      <c r="D62" s="48"/>
      <c r="E62" s="40"/>
      <c r="F62" s="81"/>
    </row>
    <row r="63" spans="1:10" ht="12.75" customHeight="1">
      <c r="A63" s="45" t="s">
        <v>45</v>
      </c>
      <c r="C63" s="43"/>
      <c r="D63" s="43"/>
      <c r="E63" s="43"/>
      <c r="F63" s="21"/>
      <c r="G63" s="43"/>
      <c r="H63" s="43"/>
      <c r="I63" s="43"/>
      <c r="J63" s="43"/>
    </row>
    <row r="64" spans="1:6" ht="15.75">
      <c r="A64" s="12" t="s">
        <v>46</v>
      </c>
      <c r="B64" s="42"/>
      <c r="C64" s="42"/>
      <c r="D64" s="42"/>
      <c r="E64" s="42"/>
      <c r="F64" s="82"/>
    </row>
  </sheetData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2006-04-21T13:37:05Z</cp:lastPrinted>
  <dcterms:created xsi:type="dcterms:W3CDTF">2000-01-13T22:55:02Z</dcterms:created>
  <dcterms:modified xsi:type="dcterms:W3CDTF">2006-04-26T13:17:55Z</dcterms:modified>
  <cp:category/>
  <cp:version/>
  <cp:contentType/>
  <cp:contentStatus/>
</cp:coreProperties>
</file>