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55" windowWidth="15480" windowHeight="11160"/>
  </bookViews>
  <sheets>
    <sheet name="balance sheet - 11 July 2012" sheetId="1" r:id="rId1"/>
  </sheets>
  <definedNames>
    <definedName name="_xlnm.Print_Area" localSheetId="0">'balance sheet - 11 July 2012'!$A$11:$F$67</definedName>
    <definedName name="_xlnm.Print_Area">'balance sheet - 11 July 2012'!$A$10:$F$63</definedName>
  </definedNames>
  <calcPr calcId="145621"/>
</workbook>
</file>

<file path=xl/calcChain.xml><?xml version="1.0" encoding="utf-8"?>
<calcChain xmlns="http://schemas.openxmlformats.org/spreadsheetml/2006/main">
  <c r="B60" i="1" l="1"/>
  <c r="B57" i="1"/>
  <c r="B52" i="1"/>
  <c r="B51" i="1"/>
  <c r="B50" i="1"/>
  <c r="B49" i="1"/>
  <c r="B53" i="1" s="1"/>
  <c r="B44" i="1"/>
  <c r="B43" i="1"/>
  <c r="B42" i="1"/>
  <c r="B41" i="1"/>
  <c r="B45" i="1" s="1"/>
  <c r="B39" i="1"/>
  <c r="B33" i="1"/>
  <c r="B30" i="1"/>
  <c r="B28" i="1"/>
  <c r="B27" i="1"/>
  <c r="B21" i="1"/>
  <c r="B20" i="1"/>
  <c r="B23" i="1" s="1"/>
  <c r="B34" i="1" l="1"/>
  <c r="B35" i="1" s="1"/>
  <c r="B61" i="1"/>
  <c r="F52" i="1"/>
  <c r="F50" i="1"/>
  <c r="F49" i="1"/>
  <c r="F44" i="1"/>
  <c r="F43" i="1"/>
  <c r="F42" i="1"/>
  <c r="F41" i="1"/>
  <c r="F39" i="1"/>
  <c r="F33" i="1"/>
  <c r="F21" i="1"/>
  <c r="F20" i="1"/>
  <c r="D57" i="1"/>
  <c r="D60" i="1" s="1"/>
  <c r="D53" i="1"/>
  <c r="D45" i="1"/>
  <c r="D28" i="1"/>
  <c r="D34" i="1" s="1"/>
  <c r="D23" i="1"/>
  <c r="D61" i="1" l="1"/>
  <c r="D35" i="1"/>
  <c r="F53" i="1"/>
  <c r="F28" i="1"/>
  <c r="F34" i="1" s="1"/>
  <c r="F57" i="1"/>
  <c r="F60" i="1" s="1"/>
  <c r="E69" i="1"/>
  <c r="F23" i="1"/>
  <c r="F45" i="1"/>
  <c r="D69" i="1"/>
  <c r="F35" i="1" l="1"/>
  <c r="F61" i="1"/>
  <c r="B69" i="1"/>
  <c r="F69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<sst xmlns="http://schemas.openxmlformats.org/spreadsheetml/2006/main" count="59" uniqueCount="55">
  <si>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</si>
  <si>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</si>
  <si>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</si>
  <si>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</si>
  <si>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</si>
  <si>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</si>
  <si>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</si>
  <si>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</si>
  <si>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</si>
  <si>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</si>
  <si>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</si>
  <si>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</si>
  <si>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</si>
  <si>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</si>
  <si>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</si>
  <si>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</si>
  <si>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</si>
  <si>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</si>
  <si>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</si>
  <si>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</si>
  <si>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</si>
  <si>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</si>
  <si>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</si>
  <si>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</si>
  <si>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</si>
  <si>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</si>
  <si>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</si>
  <si>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</si>
  <si>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</si>
  <si>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</si>
  <si>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</si>
  <si>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</si>
  <si>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</si>
  <si>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</si>
  <si>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</si>
  <si>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</si>
  <si>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</si>
  <si>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</si>
  <si>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</si>
  <si>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</si>
  <si>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</si>
  <si>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</si>
  <si>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</si>
  <si>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</si>
  <si>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</si>
  <si>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</si>
  <si>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</si>
  <si>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</si>
  <si>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27 JUNE</t>
  </si>
  <si>
    <t>As At 11 JULY 2012</t>
  </si>
  <si>
    <t>11 JULY</t>
  </si>
  <si>
    <t>13 JULY</t>
  </si>
  <si>
    <r>
      <t xml:space="preserve">* </t>
    </r>
    <r>
      <rPr>
        <sz val="12"/>
        <rFont val="Arial Unicode MS"/>
        <family val="2"/>
      </rPr>
      <t>The year to date profit of $2.13bn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</si>
  <si>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</si>
  <si>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25 July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</si>
</sst>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showOutlineSymbols="0" zoomScale="75" zoomScaleNormal="75" zoomScaleSheetLayoutView="75" workbookViewId="0">
      <selection activeCell="A70" sqref="A70:F71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63" t="s">
        <v>53</v>
      </c>
      <c r="B5" s="4"/>
      <c r="C5" s="4"/>
      <c r="D5" s="4"/>
      <c r="F5" s="4"/>
    </row>
    <row r="6" spans="1:6" ht="18.75">
      <c r="A6" s="64" t="s">
        <v>54</v>
      </c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>
      <c r="A14" s="15" t="s">
        <v>2</v>
      </c>
      <c r="B14" s="16"/>
      <c r="C14" s="16"/>
      <c r="D14" s="16"/>
      <c r="E14" s="16"/>
      <c r="F14" s="17"/>
    </row>
    <row r="15" spans="1:6" s="11" customFormat="1">
      <c r="A15" s="18"/>
      <c r="B15" s="50">
        <v>2011</v>
      </c>
      <c r="C15" s="19"/>
      <c r="D15" s="50">
        <v>2012</v>
      </c>
      <c r="E15" s="20"/>
      <c r="F15" s="50">
        <v>2012</v>
      </c>
    </row>
    <row r="16" spans="1:6" s="11" customFormat="1">
      <c r="A16" s="18"/>
      <c r="B16" s="51" t="s">
        <v>51</v>
      </c>
      <c r="C16" s="21"/>
      <c r="D16" s="51" t="s">
        <v>48</v>
      </c>
      <c r="E16" s="21"/>
      <c r="F16" s="51" t="s">
        <v>50</v>
      </c>
    </row>
    <row r="17" spans="1:6" s="11" customFormat="1">
      <c r="A17" s="18"/>
      <c r="B17" s="52" t="s">
        <v>3</v>
      </c>
      <c r="C17" s="21"/>
      <c r="D17" s="52" t="s">
        <v>3</v>
      </c>
      <c r="E17" s="21"/>
      <c r="F17" s="52" t="s">
        <v>3</v>
      </c>
    </row>
    <row r="18" spans="1:6" s="11" customFormat="1">
      <c r="A18" s="22" t="s">
        <v>4</v>
      </c>
      <c r="B18" s="53"/>
      <c r="C18" s="23"/>
      <c r="D18" s="53"/>
      <c r="E18" s="23"/>
      <c r="F18" s="53"/>
    </row>
    <row r="19" spans="1:6" s="11" customFormat="1">
      <c r="A19" s="24" t="s">
        <v>5</v>
      </c>
      <c r="B19" s="53"/>
      <c r="C19" s="23"/>
      <c r="D19" s="53"/>
      <c r="E19" s="23"/>
      <c r="F19" s="53"/>
    </row>
    <row r="20" spans="1:6" s="11" customFormat="1">
      <c r="A20" s="18" t="s">
        <v>6</v>
      </c>
      <c r="B20" s="54">
        <f>47025348-22165</f>
        <v>47003183</v>
      </c>
      <c r="C20" s="25"/>
      <c r="D20" s="54">
        <v>41239069</v>
      </c>
      <c r="E20" s="25"/>
      <c r="F20" s="54">
        <f>35419370-27178</f>
        <v>35392192</v>
      </c>
    </row>
    <row r="21" spans="1:6" s="11" customFormat="1">
      <c r="A21" s="18" t="s">
        <v>7</v>
      </c>
      <c r="B21" s="54">
        <f>74270+12766640+215270418+13345500+466-47025348+22165</f>
        <v>194454111</v>
      </c>
      <c r="C21" s="25"/>
      <c r="D21" s="54">
        <v>141947205</v>
      </c>
      <c r="E21" s="25"/>
      <c r="F21" s="54">
        <f>56607+31299131+138292658+13860689+70-35419370+27178</f>
        <v>148116963</v>
      </c>
    </row>
    <row r="22" spans="1:6" s="11" customFormat="1">
      <c r="A22" s="18" t="s">
        <v>40</v>
      </c>
      <c r="B22" s="54">
        <v>29096030</v>
      </c>
      <c r="C22" s="25"/>
      <c r="D22" s="54">
        <v>27363841</v>
      </c>
      <c r="E22" s="25"/>
      <c r="F22" s="54">
        <v>27363841</v>
      </c>
    </row>
    <row r="23" spans="1:6" s="11" customFormat="1">
      <c r="A23" s="24" t="s">
        <v>8</v>
      </c>
      <c r="B23" s="55">
        <f>+B20+B21+B22</f>
        <v>270553324</v>
      </c>
      <c r="C23" s="26"/>
      <c r="D23" s="55">
        <f>+D20+D21+D22</f>
        <v>210550115</v>
      </c>
      <c r="E23" s="26"/>
      <c r="F23" s="55">
        <f>+F20+F21+F22</f>
        <v>210872996</v>
      </c>
    </row>
    <row r="24" spans="1:6" s="11" customFormat="1">
      <c r="A24" s="18"/>
      <c r="B24" s="54"/>
      <c r="C24" s="25"/>
      <c r="D24" s="54"/>
      <c r="E24" s="25"/>
      <c r="F24" s="54"/>
    </row>
    <row r="25" spans="1:6" s="11" customFormat="1">
      <c r="A25" s="24" t="s">
        <v>9</v>
      </c>
      <c r="B25" s="54"/>
      <c r="C25" s="25"/>
      <c r="D25" s="54"/>
      <c r="E25" s="25"/>
      <c r="F25" s="54"/>
    </row>
    <row r="26" spans="1:6" s="11" customFormat="1">
      <c r="A26" s="18" t="s">
        <v>10</v>
      </c>
      <c r="B26" s="54" t="s">
        <v>11</v>
      </c>
      <c r="C26" s="25"/>
      <c r="D26" s="54" t="s">
        <v>11</v>
      </c>
      <c r="E26" s="25"/>
      <c r="F26" s="54" t="s">
        <v>11</v>
      </c>
    </row>
    <row r="27" spans="1:6" s="11" customFormat="1">
      <c r="A27" s="18" t="s">
        <v>42</v>
      </c>
      <c r="B27" s="54">
        <f>93112426</f>
        <v>93112426</v>
      </c>
      <c r="C27" s="25"/>
      <c r="D27" s="54">
        <v>92586856</v>
      </c>
      <c r="E27" s="25"/>
      <c r="F27" s="54">
        <v>92586856</v>
      </c>
    </row>
    <row r="28" spans="1:6" s="11" customFormat="1" hidden="1">
      <c r="A28" s="18" t="s">
        <v>12</v>
      </c>
      <c r="B28" s="54">
        <f>0</f>
        <v>0</v>
      </c>
      <c r="C28" s="25"/>
      <c r="D28" s="54">
        <f>0</f>
        <v>0</v>
      </c>
      <c r="E28" s="25"/>
      <c r="F28" s="54">
        <f>0</f>
        <v>0</v>
      </c>
    </row>
    <row r="29" spans="1:6" s="11" customFormat="1" hidden="1">
      <c r="A29" s="18" t="s">
        <v>13</v>
      </c>
      <c r="B29" s="54">
        <v>0</v>
      </c>
      <c r="C29" s="25"/>
      <c r="D29" s="54">
        <v>0</v>
      </c>
      <c r="E29" s="25"/>
      <c r="F29" s="54">
        <v>0</v>
      </c>
    </row>
    <row r="30" spans="1:6" s="11" customFormat="1">
      <c r="A30" s="18" t="s">
        <v>46</v>
      </c>
      <c r="B30" s="56">
        <f>11951761+1798202</f>
        <v>13749963</v>
      </c>
      <c r="C30" s="44"/>
      <c r="D30" s="56">
        <v>13369262</v>
      </c>
      <c r="E30" s="25"/>
      <c r="F30" s="56">
        <v>13369262</v>
      </c>
    </row>
    <row r="31" spans="1:6" s="11" customFormat="1" ht="17.25" hidden="1" customHeight="1">
      <c r="A31" s="18" t="s">
        <v>14</v>
      </c>
      <c r="B31" s="54">
        <v>0</v>
      </c>
      <c r="C31" s="27"/>
      <c r="D31" s="54">
        <v>0</v>
      </c>
      <c r="E31" s="28"/>
      <c r="F31" s="54">
        <v>0</v>
      </c>
    </row>
    <row r="32" spans="1:6" s="11" customFormat="1">
      <c r="A32" s="18" t="s">
        <v>15</v>
      </c>
      <c r="B32" s="54">
        <v>0</v>
      </c>
      <c r="C32" s="25"/>
      <c r="D32" s="54">
        <v>38</v>
      </c>
      <c r="E32" s="25"/>
      <c r="F32" s="54">
        <v>40</v>
      </c>
    </row>
    <row r="33" spans="1:6" s="11" customFormat="1">
      <c r="A33" s="18" t="s">
        <v>16</v>
      </c>
      <c r="B33" s="57">
        <f>78414+4182062+3576318-2499+4000070+10420794</f>
        <v>22255159</v>
      </c>
      <c r="C33" s="25"/>
      <c r="D33" s="57">
        <v>23414495</v>
      </c>
      <c r="E33" s="25"/>
      <c r="F33" s="57">
        <f>80802+4315897+3395463+1068+3806238+12113722</f>
        <v>23713190</v>
      </c>
    </row>
    <row r="34" spans="1:6" s="11" customFormat="1">
      <c r="A34" s="24" t="s">
        <v>17</v>
      </c>
      <c r="B34" s="58">
        <f>SUM(B27:B33)</f>
        <v>129117548</v>
      </c>
      <c r="C34" s="29"/>
      <c r="D34" s="58">
        <f>SUM(D27:D33)</f>
        <v>129370651</v>
      </c>
      <c r="E34" s="29"/>
      <c r="F34" s="58">
        <f>SUM(F27:F33)</f>
        <v>129669348</v>
      </c>
    </row>
    <row r="35" spans="1:6" s="11" customFormat="1" ht="18" thickBot="1">
      <c r="A35" s="22" t="s">
        <v>18</v>
      </c>
      <c r="B35" s="59">
        <f>+B34+B23</f>
        <v>399670872</v>
      </c>
      <c r="C35" s="29"/>
      <c r="D35" s="59">
        <f>+D34+D23</f>
        <v>339920766</v>
      </c>
      <c r="E35" s="29"/>
      <c r="F35" s="59">
        <f>+F34+F23</f>
        <v>340542344</v>
      </c>
    </row>
    <row r="36" spans="1:6" s="11" customFormat="1" ht="18" thickTop="1">
      <c r="A36" s="18"/>
      <c r="B36" s="54"/>
      <c r="C36" s="25"/>
      <c r="D36" s="54"/>
      <c r="E36" s="25"/>
      <c r="F36" s="54"/>
    </row>
    <row r="37" spans="1:6" s="11" customFormat="1">
      <c r="A37" s="22" t="s">
        <v>19</v>
      </c>
      <c r="B37" s="54"/>
      <c r="C37" s="25"/>
      <c r="D37" s="54"/>
      <c r="E37" s="25"/>
      <c r="F37" s="54"/>
    </row>
    <row r="38" spans="1:6" s="11" customFormat="1">
      <c r="A38" s="24" t="s">
        <v>20</v>
      </c>
      <c r="B38" s="60"/>
      <c r="C38" s="25"/>
      <c r="D38" s="60"/>
      <c r="E38" s="25"/>
      <c r="F38" s="60"/>
    </row>
    <row r="39" spans="1:6" s="11" customFormat="1">
      <c r="A39" s="18" t="s">
        <v>21</v>
      </c>
      <c r="B39" s="54">
        <f>48411218+2273262</f>
        <v>50684480</v>
      </c>
      <c r="C39" s="25"/>
      <c r="D39" s="54">
        <v>54708035</v>
      </c>
      <c r="E39" s="25"/>
      <c r="F39" s="54">
        <f>51404272+2484260</f>
        <v>53888532</v>
      </c>
    </row>
    <row r="40" spans="1:6" s="11" customFormat="1">
      <c r="A40" s="18" t="s">
        <v>22</v>
      </c>
      <c r="B40" s="60"/>
      <c r="C40" s="25"/>
      <c r="D40" s="60"/>
      <c r="E40" s="25"/>
      <c r="F40" s="60"/>
    </row>
    <row r="41" spans="1:6" s="11" customFormat="1">
      <c r="A41" s="18" t="s">
        <v>23</v>
      </c>
      <c r="B41" s="54">
        <f>31555427+30955+569193+232+16019297</f>
        <v>48175104</v>
      </c>
      <c r="C41" s="25"/>
      <c r="D41" s="54">
        <v>31869281</v>
      </c>
      <c r="E41" s="25"/>
      <c r="F41" s="54">
        <f>28358238+27712+341406+9434631</f>
        <v>38161987</v>
      </c>
    </row>
    <row r="42" spans="1:6" s="11" customFormat="1">
      <c r="A42" s="18" t="s">
        <v>24</v>
      </c>
      <c r="B42" s="54">
        <f>55666779+17223211+6714</f>
        <v>72896704</v>
      </c>
      <c r="C42" s="25"/>
      <c r="D42" s="54">
        <v>73325376</v>
      </c>
      <c r="E42" s="25"/>
      <c r="F42" s="54">
        <f>55994129+17324493+6754</f>
        <v>73325376</v>
      </c>
    </row>
    <row r="43" spans="1:6" s="11" customFormat="1">
      <c r="A43" s="18" t="s">
        <v>25</v>
      </c>
      <c r="B43" s="54">
        <f>51019399-6195000</f>
        <v>44824399</v>
      </c>
      <c r="C43" s="25"/>
      <c r="D43" s="54">
        <v>47838464</v>
      </c>
      <c r="E43" s="25"/>
      <c r="F43" s="54">
        <f>56239568-8029000</f>
        <v>48210568</v>
      </c>
    </row>
    <row r="44" spans="1:6" s="11" customFormat="1">
      <c r="A44" s="18" t="s">
        <v>26</v>
      </c>
      <c r="B44" s="54">
        <f>212799165-30955-121401390-569193-232-16019297-55666779-17223211-6714</f>
        <v>1881394</v>
      </c>
      <c r="C44" s="25"/>
      <c r="D44" s="54">
        <v>2036498</v>
      </c>
      <c r="E44" s="25"/>
      <c r="F44" s="54">
        <f>149157510-27712-64194995-341406-9434631-55994129-17324493-6754</f>
        <v>1833390</v>
      </c>
    </row>
    <row r="45" spans="1:6" s="11" customFormat="1">
      <c r="A45" s="24" t="s">
        <v>27</v>
      </c>
      <c r="B45" s="58">
        <f>SUM(B39:B44)</f>
        <v>218462081</v>
      </c>
      <c r="C45" s="29"/>
      <c r="D45" s="58">
        <f>SUM(D39:D44)</f>
        <v>209777654</v>
      </c>
      <c r="E45" s="29"/>
      <c r="F45" s="58">
        <f>SUM(F39:F44)</f>
        <v>215419853</v>
      </c>
    </row>
    <row r="46" spans="1:6" s="11" customFormat="1">
      <c r="A46" s="30"/>
      <c r="B46" s="54"/>
      <c r="C46" s="25"/>
      <c r="D46" s="54"/>
      <c r="E46" s="25"/>
      <c r="F46" s="54"/>
    </row>
    <row r="47" spans="1:6" s="11" customFormat="1">
      <c r="A47" s="24" t="s">
        <v>28</v>
      </c>
      <c r="B47" s="54"/>
      <c r="C47" s="25"/>
      <c r="D47" s="54"/>
      <c r="E47" s="25"/>
      <c r="F47" s="54"/>
    </row>
    <row r="48" spans="1:6" s="11" customFormat="1">
      <c r="A48" s="18" t="s">
        <v>41</v>
      </c>
      <c r="B48" s="54">
        <v>36280382</v>
      </c>
      <c r="C48" s="25"/>
      <c r="D48" s="54">
        <v>35362449</v>
      </c>
      <c r="E48" s="25"/>
      <c r="F48" s="54">
        <v>35362449</v>
      </c>
    </row>
    <row r="49" spans="1:6" s="11" customFormat="1">
      <c r="A49" s="18" t="s">
        <v>29</v>
      </c>
      <c r="B49" s="54">
        <f>172312+3217</f>
        <v>175529</v>
      </c>
      <c r="C49" s="25"/>
      <c r="D49" s="54">
        <v>153412</v>
      </c>
      <c r="E49" s="25"/>
      <c r="F49" s="54">
        <f>151277+3239</f>
        <v>154516</v>
      </c>
    </row>
    <row r="50" spans="1:6" s="11" customFormat="1">
      <c r="A50" s="18" t="s">
        <v>30</v>
      </c>
      <c r="B50" s="54">
        <f>6195000+121401390</f>
        <v>127596390</v>
      </c>
      <c r="C50" s="25"/>
      <c r="D50" s="54">
        <v>78198658</v>
      </c>
      <c r="E50" s="25"/>
      <c r="F50" s="54">
        <f>8029000+64194995</f>
        <v>72223995</v>
      </c>
    </row>
    <row r="51" spans="1:6" s="11" customFormat="1">
      <c r="A51" s="18" t="s">
        <v>47</v>
      </c>
      <c r="B51" s="54">
        <f>-1798202+1798202</f>
        <v>0</v>
      </c>
      <c r="C51" s="25"/>
      <c r="D51" s="56">
        <v>1084770</v>
      </c>
      <c r="E51" s="25"/>
      <c r="F51" s="56">
        <v>2128506</v>
      </c>
    </row>
    <row r="52" spans="1:6" s="11" customFormat="1">
      <c r="A52" s="18" t="s">
        <v>31</v>
      </c>
      <c r="B52" s="54">
        <f>2874432+1745074-585047</f>
        <v>4034459</v>
      </c>
      <c r="C52" s="25"/>
      <c r="D52" s="54">
        <v>2487690</v>
      </c>
      <c r="E52" s="29"/>
      <c r="F52" s="54">
        <f>344186+2052706</f>
        <v>2396892</v>
      </c>
    </row>
    <row r="53" spans="1:6" s="11" customFormat="1">
      <c r="A53" s="24" t="s">
        <v>32</v>
      </c>
      <c r="B53" s="58">
        <f>SUM(B48:B52)</f>
        <v>168086760</v>
      </c>
      <c r="C53" s="29"/>
      <c r="D53" s="58">
        <f>SUM(D48:D52)</f>
        <v>117286979</v>
      </c>
      <c r="E53" s="25"/>
      <c r="F53" s="58">
        <f>SUM(F48:F52)</f>
        <v>112266358</v>
      </c>
    </row>
    <row r="54" spans="1:6" s="11" customFormat="1">
      <c r="A54" s="18"/>
      <c r="B54" s="54"/>
      <c r="C54" s="25"/>
      <c r="D54" s="54"/>
      <c r="E54" s="25"/>
      <c r="F54" s="54"/>
    </row>
    <row r="55" spans="1:6" s="11" customFormat="1">
      <c r="A55" s="24" t="s">
        <v>33</v>
      </c>
      <c r="B55" s="54"/>
      <c r="C55" s="25"/>
      <c r="D55" s="54"/>
      <c r="E55" s="25"/>
      <c r="F55" s="54"/>
    </row>
    <row r="56" spans="1:6" s="11" customFormat="1">
      <c r="A56" s="18" t="s">
        <v>34</v>
      </c>
      <c r="B56" s="54"/>
      <c r="C56" s="25"/>
      <c r="D56" s="54"/>
      <c r="E56" s="25"/>
      <c r="F56" s="54"/>
    </row>
    <row r="57" spans="1:6" s="11" customFormat="1">
      <c r="A57" s="18" t="s">
        <v>35</v>
      </c>
      <c r="B57" s="54">
        <f>4000</f>
        <v>4000</v>
      </c>
      <c r="C57" s="25"/>
      <c r="D57" s="54">
        <f>4000</f>
        <v>4000</v>
      </c>
      <c r="E57" s="25"/>
      <c r="F57" s="54">
        <f>4000</f>
        <v>4000</v>
      </c>
    </row>
    <row r="58" spans="1:6" s="11" customFormat="1">
      <c r="A58" s="18" t="s">
        <v>36</v>
      </c>
      <c r="B58" s="54">
        <v>20000</v>
      </c>
      <c r="C58" s="25"/>
      <c r="D58" s="54">
        <v>20000</v>
      </c>
      <c r="E58" s="25"/>
      <c r="F58" s="54">
        <v>20000</v>
      </c>
    </row>
    <row r="59" spans="1:6" s="11" customFormat="1">
      <c r="A59" s="18" t="s">
        <v>37</v>
      </c>
      <c r="B59" s="57">
        <v>13098031</v>
      </c>
      <c r="C59" s="25"/>
      <c r="D59" s="57">
        <v>12832133</v>
      </c>
      <c r="E59" s="25"/>
      <c r="F59" s="57">
        <v>12832133</v>
      </c>
    </row>
    <row r="60" spans="1:6" s="11" customFormat="1">
      <c r="A60" s="24" t="s">
        <v>38</v>
      </c>
      <c r="B60" s="61">
        <f>SUM(B57:B59)</f>
        <v>13122031</v>
      </c>
      <c r="C60" s="29"/>
      <c r="D60" s="61">
        <f>SUM(D57:D59)</f>
        <v>12856133</v>
      </c>
      <c r="E60" s="29"/>
      <c r="F60" s="61">
        <f>SUM(F57:F59)</f>
        <v>12856133</v>
      </c>
    </row>
    <row r="61" spans="1:6" s="11" customFormat="1" ht="18" thickBot="1">
      <c r="A61" s="31" t="s">
        <v>39</v>
      </c>
      <c r="B61" s="62">
        <f>B45+B53+B60</f>
        <v>399670872</v>
      </c>
      <c r="C61" s="32"/>
      <c r="D61" s="62">
        <f>D45+D53+D60</f>
        <v>339920766</v>
      </c>
      <c r="E61" s="33"/>
      <c r="F61" s="62">
        <f>F45+F53+F60</f>
        <v>340542344</v>
      </c>
    </row>
    <row r="62" spans="1:6" s="11" customFormat="1" ht="18" thickTop="1">
      <c r="A62" s="18"/>
      <c r="B62" s="43"/>
      <c r="C62" s="23"/>
      <c r="D62" s="34"/>
      <c r="E62" s="34"/>
      <c r="F62" s="35"/>
    </row>
    <row r="63" spans="1:6" s="11" customFormat="1" ht="15" customHeight="1">
      <c r="A63" s="15"/>
      <c r="B63" s="16"/>
      <c r="C63" s="36"/>
      <c r="D63" s="16"/>
      <c r="E63" s="36"/>
      <c r="F63" s="17"/>
    </row>
    <row r="64" spans="1:6" s="11" customFormat="1" ht="19.5" customHeight="1">
      <c r="A64" s="46" t="s">
        <v>44</v>
      </c>
      <c r="B64" s="23"/>
      <c r="C64" s="47"/>
      <c r="D64" s="48"/>
      <c r="E64" s="48"/>
      <c r="F64" s="49"/>
    </row>
    <row r="65" spans="1:8" s="11" customFormat="1">
      <c r="A65" s="45" t="s">
        <v>52</v>
      </c>
      <c r="B65" s="37"/>
      <c r="C65" s="38"/>
      <c r="D65" s="39"/>
      <c r="E65" s="37"/>
      <c r="F65" s="39"/>
    </row>
    <row r="66" spans="1:8" s="11" customFormat="1">
      <c r="A66" s="18" t="s">
        <v>43</v>
      </c>
      <c r="B66" s="23"/>
      <c r="C66" s="23"/>
      <c r="D66" s="40"/>
      <c r="E66" s="23"/>
      <c r="F66" s="40"/>
      <c r="G66" s="23"/>
      <c r="H66" s="23"/>
    </row>
    <row r="67" spans="1:8" s="11" customFormat="1">
      <c r="A67" s="15" t="s">
        <v>45</v>
      </c>
      <c r="B67" s="41"/>
      <c r="C67" s="41"/>
      <c r="D67" s="41"/>
      <c r="E67" s="41"/>
      <c r="F67" s="42"/>
    </row>
    <row r="69" spans="1:8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horizontalDpi="300" verticalDpi="300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- 11 July 2012</vt:lpstr>
      <vt:lpstr>'balance sheet - 11 July 2012'!Print_Area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2012-06-21T23:16:41Z</cp:lastPrinted>
  <dcterms:created xsi:type="dcterms:W3CDTF">2009-02-04T22:27:27Z</dcterms:created>
  <dcterms:modified xsi:type="dcterms:W3CDTF">2012-07-26T00:22:55Z</dcterms:modified>
</cp:coreProperties>
</file>